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3" firstSheet="13" activeTab="29"/>
  </bookViews>
  <sheets>
    <sheet name="封面" sheetId="89" r:id="rId1"/>
    <sheet name="表一" sheetId="90" r:id="rId2"/>
    <sheet name="表二" sheetId="91" r:id="rId3"/>
    <sheet name="表三" sheetId="92" r:id="rId4"/>
    <sheet name="表四" sheetId="93" r:id="rId5"/>
    <sheet name="表五" sheetId="94" r:id="rId6"/>
    <sheet name="表六" sheetId="95" r:id="rId7"/>
    <sheet name="表七" sheetId="96" r:id="rId8"/>
    <sheet name="表八" sheetId="100" r:id="rId9"/>
    <sheet name="表九" sheetId="98" r:id="rId10"/>
    <sheet name="表十" sheetId="99" r:id="rId11"/>
    <sheet name="附表十一" sheetId="64" r:id="rId12"/>
    <sheet name="附表十二" sheetId="21" r:id="rId13"/>
    <sheet name="附表十三" sheetId="17" r:id="rId14"/>
    <sheet name="附表十四" sheetId="22" r:id="rId15"/>
    <sheet name="附表十五" sheetId="65" r:id="rId16"/>
    <sheet name="附表十六" sheetId="86" r:id="rId17"/>
    <sheet name="附表十七" sheetId="23" r:id="rId18"/>
    <sheet name="附表十八" sheetId="24" r:id="rId19"/>
    <sheet name="附表十九" sheetId="67" r:id="rId20"/>
    <sheet name="附表二十" sheetId="32" r:id="rId21"/>
    <sheet name="附表二十一" sheetId="33" r:id="rId22"/>
    <sheet name="附表二十二" sheetId="88" r:id="rId23"/>
    <sheet name="附表二十三" sheetId="41" r:id="rId24"/>
    <sheet name="附表二十四" sheetId="42" r:id="rId25"/>
    <sheet name="附表二十五" sheetId="44" r:id="rId26"/>
    <sheet name="附表二十六" sheetId="45" r:id="rId27"/>
    <sheet name="附表二十七" sheetId="47" r:id="rId28"/>
    <sheet name="附表二十八" sheetId="48" r:id="rId29"/>
    <sheet name="附表二十九" sheetId="56" r:id="rId30"/>
  </sheets>
  <externalReferences>
    <externalReference r:id="rId32"/>
  </externalReferences>
  <definedNames>
    <definedName name="_xlnm._FilterDatabase" localSheetId="16" hidden="1">附表十六!$A$6:$F$1249</definedName>
    <definedName name="Database" hidden="1">#REF!</definedName>
    <definedName name="_xlnm.Print_Area" localSheetId="20">附表二十!$A$1:$C$21</definedName>
    <definedName name="_xlnm.Print_Area" localSheetId="21">附表二十一!$A$1:$C$29</definedName>
    <definedName name="_xlnm.Print_Area" localSheetId="23">附表二十三!$A$1:$D$18</definedName>
    <definedName name="_xlnm.Print_Area" localSheetId="19">附表十九!$A$1:$D$23</definedName>
    <definedName name="_xlnm.Print_Area">#N/A</definedName>
    <definedName name="_xlnm.Print_Titles" localSheetId="20">附表二十!$1:$4</definedName>
    <definedName name="_xlnm.Print_Titles" localSheetId="21">附表二十一!$1:$5</definedName>
    <definedName name="_xlnm.Print_Titles" localSheetId="22">附表二十二!$1:$4</definedName>
    <definedName name="_xlnm.Print_Titles" localSheetId="25">附表二十五!$1:$4</definedName>
    <definedName name="_xlnm.Print_Titles" localSheetId="27">附表二十七!$1:$4</definedName>
    <definedName name="_xlnm.Print_Titles" localSheetId="12">附表十二!$1:$4</definedName>
    <definedName name="_xlnm.Print_Titles" localSheetId="13">附表十三!$1:$4</definedName>
    <definedName name="_xlnm.Print_Titles" localSheetId="14">附表十四!$1:$5</definedName>
    <definedName name="_xlnm.Print_Titles" localSheetId="15">附表十五!$1:$4</definedName>
    <definedName name="_xlnm.Print_Titles" localSheetId="16">附表十六!$1:$5</definedName>
    <definedName name="_xlnm.Print_Titles" localSheetId="17">附表十七!$1:$4</definedName>
    <definedName name="quan">#REF!</definedName>
    <definedName name="X">[1]投入!#REF!</definedName>
    <definedName name="表8类级科目">[1]投入!#REF!</definedName>
    <definedName name="重点投入">[1]投入!#REF!</definedName>
    <definedName name="_xlnm.Print_Area" localSheetId="4">表四!$A$1:$C$16</definedName>
    <definedName name="_xlnm.Print_Area" localSheetId="7">表七!$A$1:$C$15</definedName>
  </definedNames>
  <calcPr calcId="144525"/>
</workbook>
</file>

<file path=xl/sharedStrings.xml><?xml version="1.0" encoding="utf-8"?>
<sst xmlns="http://schemas.openxmlformats.org/spreadsheetml/2006/main" count="2097" uniqueCount="1573">
  <si>
    <t>吴川市2021年本级执行情况和2022年预算草案的情况表</t>
  </si>
  <si>
    <t>附表一</t>
  </si>
  <si>
    <t>2021年度吴川市一般公共预算收入执行情况表</t>
  </si>
  <si>
    <t>单位:万元</t>
  </si>
  <si>
    <t>预算科目</t>
  </si>
  <si>
    <t>2020年决算数</t>
  </si>
  <si>
    <t>2021年执行数</t>
  </si>
  <si>
    <t>一般公共预算收入合计</t>
  </si>
  <si>
    <t>一、税收收入</t>
  </si>
  <si>
    <t>　　增值税</t>
  </si>
  <si>
    <t xml:space="preserve">      其中:改征增值税</t>
  </si>
  <si>
    <t>　　营业税</t>
  </si>
  <si>
    <t>　　企业所得税</t>
  </si>
  <si>
    <t>　　企业所得税退税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</si>
  <si>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</si>
  <si>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</si>
  <si>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</si>
  <si>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</si>
  <si>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</si>
  <si>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</si>
  <si>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</si>
  <si>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</si>
  <si>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</si>
  <si>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</si>
  <si>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</t>
  </si>
  <si>
    <t>　　环境保护税</t>
  </si>
  <si>
    <t>　　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</si>
  <si>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</si>
  <si>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</si>
  <si>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</si>
  <si>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</si>
  <si>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</si>
  <si>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</si>
  <si>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</si>
  <si>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</si>
  <si>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</si>
  <si>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附表二</t>
  </si>
  <si>
    <t>2021年度吴川市一般公共预算支出执行情况表</t>
  </si>
  <si>
    <t>单位：万元</t>
  </si>
  <si>
    <t>一般公共预算支出合计</t>
  </si>
  <si>
    <t xml:space="preserve">  一、一般公共服务支出</t>
  </si>
  <si>
    <t xml:space="preserve">  二、外交支出</t>
  </si>
  <si>
    <t xml:space="preserve">  三、国防支出</t>
  </si>
  <si>
    <t xml:space="preserve">  四、公共安全支出</t>
  </si>
  <si>
    <t xml:space="preserve">  五、教育支出</t>
  </si>
  <si>
    <t xml:space="preserve">  六、科学技术支出</t>
  </si>
  <si>
    <t xml:space="preserve">  七、文化旅游体育与传媒支出</t>
  </si>
  <si>
    <t xml:space="preserve">  八、社会保障和就业支出</t>
  </si>
  <si>
    <t xml:space="preserve">  九、卫生健康支出</t>
  </si>
  <si>
    <t xml:space="preserve">  十、节能环保支出</t>
  </si>
  <si>
    <t xml:space="preserve">  十一、城乡社区支出</t>
  </si>
  <si>
    <t xml:space="preserve">  十二、农林水支出</t>
  </si>
  <si>
    <t xml:space="preserve">  十三、交通运输支出</t>
  </si>
  <si>
    <t xml:space="preserve">  十四、资源勘探信息等支出</t>
  </si>
  <si>
    <t xml:space="preserve">  十五、商业服务业等支出</t>
  </si>
  <si>
    <t xml:space="preserve">  十六、金融支出</t>
  </si>
  <si>
    <t xml:space="preserve">  十七、援助其他地区支出</t>
  </si>
  <si>
    <t xml:space="preserve">  十八、自然资源海洋气象等支出</t>
  </si>
  <si>
    <t xml:space="preserve">  十九、住房保障支出</t>
  </si>
  <si>
    <t xml:space="preserve">  二十、粮油物资储备支出</t>
  </si>
  <si>
    <t xml:space="preserve">  二十一、灾害防治及应急管理支出</t>
  </si>
  <si>
    <t xml:space="preserve">  二十二、其他支出</t>
  </si>
  <si>
    <t xml:space="preserve">  二十三、债务付息支出</t>
  </si>
  <si>
    <t xml:space="preserve">  二十四、债务发行费用支出</t>
  </si>
  <si>
    <t>附表三</t>
  </si>
  <si>
    <t>2021年度吴川市一般公共预算收支执行总表</t>
  </si>
  <si>
    <t>项目</t>
  </si>
  <si>
    <t>本年收入合计</t>
  </si>
  <si>
    <t>本年支出合计</t>
  </si>
  <si>
    <t>上级补助收入</t>
  </si>
  <si>
    <t>上解上级支出</t>
  </si>
  <si>
    <t xml:space="preserve">    返还性收入</t>
  </si>
  <si>
    <t xml:space="preserve">    一般转移支付收入</t>
  </si>
  <si>
    <t xml:space="preserve">    专项转移支付收入</t>
  </si>
  <si>
    <t>待偿债置换一般债券上年结余</t>
  </si>
  <si>
    <t>上年结余</t>
  </si>
  <si>
    <t>调入资金</t>
  </si>
  <si>
    <t>调出资金</t>
  </si>
  <si>
    <t>债务（转贷）收入</t>
  </si>
  <si>
    <t>债务还本支出</t>
  </si>
  <si>
    <t>补充预算周转金</t>
  </si>
  <si>
    <t>国债转贷收入、上年结余及转补助数</t>
  </si>
  <si>
    <t>国债转贷拨付数及年终结余</t>
  </si>
  <si>
    <t>动用预算稳定调节基金</t>
  </si>
  <si>
    <t>安排预算稳定调节基金</t>
  </si>
  <si>
    <t>接受其他地区援助收入</t>
  </si>
  <si>
    <t>援助其他地区支出</t>
  </si>
  <si>
    <t>省补助计划单列市收入</t>
  </si>
  <si>
    <t>计划单列市上解省支出</t>
  </si>
  <si>
    <t>待偿债置换一般债券结余</t>
  </si>
  <si>
    <t>年终结余</t>
  </si>
  <si>
    <t>减：结转下年的支出</t>
  </si>
  <si>
    <t xml:space="preserve">    净结余</t>
  </si>
  <si>
    <t>收入总计</t>
  </si>
  <si>
    <t>支出总计</t>
  </si>
  <si>
    <t>附表四</t>
  </si>
  <si>
    <t>2021年度吴川市政府性基金收入执行情况表</t>
  </si>
  <si>
    <t>国有土地使用权出让收入</t>
  </si>
  <si>
    <t>彩票公益金收入</t>
  </si>
  <si>
    <t>城市基础设施配套费收入</t>
  </si>
  <si>
    <t>污水处理费收入</t>
  </si>
  <si>
    <t>本 年 收 入 合 计</t>
  </si>
  <si>
    <t>待偿债置换专项债券上年结余</t>
  </si>
  <si>
    <t>一般公共预算调入资金</t>
  </si>
  <si>
    <t>收 入 总 计</t>
  </si>
  <si>
    <t>附表五</t>
  </si>
  <si>
    <t>2021年度吴川市政府性基金支出执行情况表</t>
  </si>
  <si>
    <t>文化旅游体育与传媒支出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</si>
  <si>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</si>
  <si>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</si>
  <si>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</si>
  <si>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</si>
  <si>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</si>
  <si>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</si>
  <si>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</si>
  <si>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其他支出</t>
  </si>
  <si>
    <t>债务付息支出</t>
  </si>
  <si>
    <t>债务发行费用支出</t>
  </si>
  <si>
    <t>抗疫特别国债安排的支出</t>
  </si>
  <si>
    <t>本 年 支 出 合 计</t>
  </si>
  <si>
    <t>待偿债置换专项债券结余</t>
  </si>
  <si>
    <t>支 出 总 计</t>
  </si>
  <si>
    <t>附表六</t>
  </si>
  <si>
    <t>2021年度吴川市政府性基金收支执行总表</t>
  </si>
  <si>
    <t>收入 总 计</t>
  </si>
  <si>
    <t>附表七</t>
  </si>
  <si>
    <t>2021年度吴川市国有资本经营预算收入执行情况表</t>
  </si>
  <si>
    <t>利润收入</t>
  </si>
  <si>
    <t>股利、股息收入</t>
  </si>
  <si>
    <t>产权转让收入</t>
  </si>
  <si>
    <t>清算收入</t>
  </si>
  <si>
    <t>其他国有资本经营预算收入</t>
  </si>
  <si>
    <t>附表八</t>
  </si>
  <si>
    <t>2021年度吴川市国有资本经营预算支出执行情况表</t>
  </si>
  <si>
    <t>2021年决算数</t>
  </si>
  <si>
    <t>解决历史遗留问题及改革成本支出</t>
  </si>
  <si>
    <t>国有企业资本金注入</t>
  </si>
  <si>
    <t>国有企业政策性补贴（款）</t>
  </si>
  <si>
    <t>金融国有资本经营预算支出</t>
  </si>
  <si>
    <t>其他国有资本经营预算支出（款）</t>
  </si>
  <si>
    <t>附表九</t>
  </si>
  <si>
    <t>2021年度吴川市社会保险基金收支执行情况表</t>
  </si>
  <si>
    <t>收     入</t>
  </si>
  <si>
    <t>支    出</t>
  </si>
  <si>
    <t>城乡居民基本养老保险基金收入</t>
  </si>
  <si>
    <t>城乡居民基本养老保险基金支出</t>
  </si>
  <si>
    <t>机关事业单位养老保险基金收入</t>
  </si>
  <si>
    <t>机关事业单位养老保险基金支出</t>
  </si>
  <si>
    <t>收 入 合 计</t>
  </si>
  <si>
    <t>支 出 合 计</t>
  </si>
  <si>
    <t>附表十</t>
  </si>
  <si>
    <t>2021年度吴川市财政专户资金收支执行情况表</t>
  </si>
  <si>
    <t>收   入</t>
  </si>
  <si>
    <t>支   出</t>
  </si>
  <si>
    <t>执行数</t>
  </si>
  <si>
    <t>一、行政事业性收费收入(教育)</t>
  </si>
  <si>
    <t>一、一般公共服务支出</t>
  </si>
  <si>
    <t>二、其他收入</t>
  </si>
  <si>
    <t>二、公共安全支出</t>
  </si>
  <si>
    <t xml:space="preserve">    经营服务性收入</t>
  </si>
  <si>
    <t>三、教育支出</t>
  </si>
  <si>
    <t xml:space="preserve">    医疗卫生收入</t>
  </si>
  <si>
    <t>四、文化体育与传媒支出</t>
  </si>
  <si>
    <t>五、社会保障和就业支出</t>
  </si>
  <si>
    <t>六、医疗卫生与计划生育支出</t>
  </si>
  <si>
    <t>七、城乡社区支出</t>
  </si>
  <si>
    <t>八、农林水支出</t>
  </si>
  <si>
    <t>九、国土海洋气象等支出</t>
  </si>
  <si>
    <t>收入合计</t>
  </si>
  <si>
    <t>支出合计</t>
  </si>
  <si>
    <t>附表十一</t>
  </si>
  <si>
    <r>
      <rPr>
        <sz val="16"/>
        <rFont val="Arial"/>
        <charset val="134"/>
      </rPr>
      <t>2022</t>
    </r>
    <r>
      <rPr>
        <b/>
        <sz val="16"/>
        <rFont val="宋体"/>
        <charset val="134"/>
      </rPr>
      <t>年吴川市一般公共预算收支总表</t>
    </r>
  </si>
  <si>
    <t>项    目</t>
  </si>
  <si>
    <t>预算数</t>
  </si>
  <si>
    <t>一、本级一般公共预算收入</t>
  </si>
  <si>
    <t>一、本级一般公共预算支出</t>
  </si>
  <si>
    <r>
      <rPr>
        <sz val="10"/>
        <color theme="1"/>
        <rFont val="Arial"/>
        <charset val="134"/>
      </rPr>
      <t xml:space="preserve">       </t>
    </r>
    <r>
      <rPr>
        <sz val="10"/>
        <color theme="1"/>
        <rFont val="宋体"/>
        <charset val="134"/>
      </rPr>
      <t>税收收入</t>
    </r>
  </si>
  <si>
    <r>
      <rPr>
        <sz val="10"/>
        <color theme="1"/>
        <rFont val="Arial"/>
        <charset val="134"/>
      </rPr>
      <t xml:space="preserve">     </t>
    </r>
    <r>
      <rPr>
        <sz val="10"/>
        <color theme="1"/>
        <rFont val="宋体"/>
        <charset val="134"/>
      </rPr>
      <t>其中：本级部门预算</t>
    </r>
  </si>
  <si>
    <r>
      <rPr>
        <sz val="10"/>
        <color theme="1"/>
        <rFont val="Arial"/>
        <charset val="134"/>
      </rPr>
      <t xml:space="preserve">       </t>
    </r>
    <r>
      <rPr>
        <sz val="10"/>
        <color theme="1"/>
        <rFont val="宋体"/>
        <charset val="134"/>
      </rPr>
      <t>非税收入</t>
    </r>
  </si>
  <si>
    <r>
      <rPr>
        <sz val="10"/>
        <color theme="1"/>
        <rFont val="Arial"/>
        <charset val="134"/>
      </rPr>
      <t xml:space="preserve">     </t>
    </r>
    <r>
      <rPr>
        <sz val="10"/>
        <color theme="1"/>
        <rFont val="宋体"/>
        <charset val="134"/>
      </rPr>
      <t>　　其中：基本支出</t>
    </r>
  </si>
  <si>
    <r>
      <rPr>
        <sz val="10"/>
        <color theme="1"/>
        <rFont val="Arial"/>
        <charset val="134"/>
      </rPr>
      <t xml:space="preserve">             </t>
    </r>
    <r>
      <rPr>
        <sz val="10"/>
        <color theme="1"/>
        <rFont val="宋体"/>
        <charset val="134"/>
      </rPr>
      <t>　　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项目支出</t>
    </r>
  </si>
  <si>
    <t>二、上级补助收入</t>
  </si>
  <si>
    <t>　　援助其他地区</t>
  </si>
  <si>
    <r>
      <rPr>
        <sz val="10"/>
        <color theme="1"/>
        <rFont val="Arial"/>
        <charset val="134"/>
      </rPr>
      <t xml:space="preserve">      </t>
    </r>
    <r>
      <rPr>
        <sz val="10"/>
        <color theme="1"/>
        <rFont val="宋体"/>
        <charset val="134"/>
      </rPr>
      <t>返还性收入</t>
    </r>
  </si>
  <si>
    <t>　　债务付息支出</t>
  </si>
  <si>
    <r>
      <rPr>
        <sz val="10"/>
        <color theme="1"/>
        <rFont val="Arial"/>
        <charset val="134"/>
      </rPr>
      <t xml:space="preserve">      </t>
    </r>
    <r>
      <rPr>
        <sz val="10"/>
        <color theme="1"/>
        <rFont val="宋体"/>
        <charset val="134"/>
      </rPr>
      <t>一般性转移支付收入</t>
    </r>
  </si>
  <si>
    <t>　　债务发行费用</t>
  </si>
  <si>
    <r>
      <rPr>
        <sz val="10"/>
        <color theme="1"/>
        <rFont val="Arial"/>
        <charset val="134"/>
      </rPr>
      <t xml:space="preserve">      </t>
    </r>
    <r>
      <rPr>
        <sz val="10"/>
        <color theme="1"/>
        <rFont val="宋体"/>
        <charset val="134"/>
      </rPr>
      <t>专项转移支付收入</t>
    </r>
  </si>
  <si>
    <t>　　预备费</t>
  </si>
  <si>
    <t>二、上解支出</t>
  </si>
  <si>
    <t>三、下级上解收入</t>
  </si>
  <si>
    <r>
      <rPr>
        <sz val="10"/>
        <color theme="1"/>
        <rFont val="Arial"/>
        <charset val="134"/>
      </rPr>
      <t xml:space="preserve">      </t>
    </r>
    <r>
      <rPr>
        <sz val="10"/>
        <color theme="1"/>
        <rFont val="宋体"/>
        <charset val="134"/>
      </rPr>
      <t>体制上解支出</t>
    </r>
  </si>
  <si>
    <r>
      <rPr>
        <sz val="10"/>
        <color theme="1"/>
        <rFont val="Arial"/>
        <charset val="134"/>
      </rPr>
      <t xml:space="preserve">      </t>
    </r>
    <r>
      <rPr>
        <sz val="10"/>
        <color theme="1"/>
        <rFont val="宋体"/>
        <charset val="134"/>
      </rPr>
      <t>体制上解收入</t>
    </r>
  </si>
  <si>
    <r>
      <rPr>
        <sz val="10"/>
        <color theme="1"/>
        <rFont val="Arial"/>
        <charset val="134"/>
      </rPr>
      <t xml:space="preserve">     </t>
    </r>
    <r>
      <rPr>
        <sz val="10"/>
        <color theme="1"/>
        <rFont val="宋体"/>
        <charset val="134"/>
      </rPr>
      <t>专项上解支出</t>
    </r>
  </si>
  <si>
    <r>
      <rPr>
        <sz val="10"/>
        <color theme="1"/>
        <rFont val="Arial"/>
        <charset val="134"/>
      </rPr>
      <t xml:space="preserve">     </t>
    </r>
    <r>
      <rPr>
        <sz val="10"/>
        <color theme="1"/>
        <rFont val="宋体"/>
        <charset val="134"/>
      </rPr>
      <t>专项上解收入</t>
    </r>
  </si>
  <si>
    <t>三、补助下级支出</t>
  </si>
  <si>
    <t>四、动用预算稳定调节基金</t>
  </si>
  <si>
    <r>
      <rPr>
        <sz val="10"/>
        <color theme="1"/>
        <rFont val="Arial"/>
        <charset val="134"/>
      </rPr>
      <t xml:space="preserve">      </t>
    </r>
    <r>
      <rPr>
        <sz val="10"/>
        <color theme="1"/>
        <rFont val="宋体"/>
        <charset val="134"/>
      </rPr>
      <t>返还性支出</t>
    </r>
    <r>
      <rPr>
        <sz val="10"/>
        <color theme="1"/>
        <rFont val="Arial"/>
        <charset val="134"/>
      </rPr>
      <t xml:space="preserve"> </t>
    </r>
  </si>
  <si>
    <t>五、调入资金</t>
  </si>
  <si>
    <r>
      <rPr>
        <sz val="10"/>
        <color theme="1"/>
        <rFont val="Arial"/>
        <charset val="134"/>
      </rPr>
      <t xml:space="preserve">     </t>
    </r>
    <r>
      <rPr>
        <sz val="10"/>
        <color theme="1"/>
        <rFont val="宋体"/>
        <charset val="134"/>
      </rPr>
      <t>一般性转移支付支出</t>
    </r>
  </si>
  <si>
    <r>
      <rPr>
        <sz val="10"/>
        <color theme="1"/>
        <rFont val="Arial"/>
        <charset val="134"/>
      </rPr>
      <t xml:space="preserve">       </t>
    </r>
    <r>
      <rPr>
        <sz val="10"/>
        <color theme="1"/>
        <rFont val="宋体"/>
        <charset val="134"/>
      </rPr>
      <t>政府性基金预算调入资金</t>
    </r>
  </si>
  <si>
    <r>
      <rPr>
        <sz val="10"/>
        <color theme="1"/>
        <rFont val="Arial"/>
        <charset val="134"/>
      </rPr>
      <t xml:space="preserve">     </t>
    </r>
    <r>
      <rPr>
        <sz val="10"/>
        <color theme="1"/>
        <rFont val="宋体"/>
        <charset val="134"/>
      </rPr>
      <t>专项转移支付支出</t>
    </r>
  </si>
  <si>
    <r>
      <rPr>
        <sz val="10"/>
        <color theme="1"/>
        <rFont val="Arial"/>
        <charset val="134"/>
      </rPr>
      <t xml:space="preserve">       </t>
    </r>
    <r>
      <rPr>
        <sz val="10"/>
        <color theme="1"/>
        <rFont val="宋体"/>
        <charset val="134"/>
      </rPr>
      <t>国有资本经营预算调入资金</t>
    </r>
  </si>
  <si>
    <r>
      <rPr>
        <sz val="10"/>
        <color theme="1"/>
        <rFont val="Arial"/>
        <charset val="134"/>
      </rPr>
      <t xml:space="preserve">      </t>
    </r>
    <r>
      <rPr>
        <sz val="10"/>
        <color theme="1"/>
        <rFont val="宋体"/>
        <charset val="134"/>
      </rPr>
      <t>其他调入资金</t>
    </r>
  </si>
  <si>
    <t>四、债券转贷支出</t>
  </si>
  <si>
    <t>六、债务（转贷）收入</t>
  </si>
  <si>
    <t>五、债务还本支出</t>
  </si>
  <si>
    <r>
      <rPr>
        <sz val="10"/>
        <color theme="1"/>
        <rFont val="Arial"/>
        <charset val="134"/>
      </rPr>
      <t xml:space="preserve">       </t>
    </r>
    <r>
      <rPr>
        <sz val="10"/>
        <color theme="1"/>
        <rFont val="宋体"/>
        <charset val="134"/>
      </rPr>
      <t>地方政府一般债务（转贷）收入</t>
    </r>
  </si>
  <si>
    <t>六、调出资金</t>
  </si>
  <si>
    <r>
      <rPr>
        <sz val="10"/>
        <color theme="1"/>
        <rFont val="Arial"/>
        <charset val="134"/>
      </rPr>
      <t xml:space="preserve">      </t>
    </r>
    <r>
      <rPr>
        <sz val="10"/>
        <color theme="1"/>
        <rFont val="宋体"/>
        <charset val="134"/>
      </rPr>
      <t>地方政府新增一般债券（转贷）收入</t>
    </r>
  </si>
  <si>
    <r>
      <rPr>
        <sz val="10"/>
        <color theme="1"/>
        <rFont val="Arial"/>
        <charset val="134"/>
      </rPr>
      <t xml:space="preserve">      </t>
    </r>
    <r>
      <rPr>
        <sz val="10"/>
        <color theme="1"/>
        <rFont val="宋体"/>
        <charset val="134"/>
      </rPr>
      <t>地方政府再融资债券（转贷）收入</t>
    </r>
  </si>
  <si>
    <t>七、补充预算周转金</t>
  </si>
  <si>
    <t>八、安排预算稳定调节基金</t>
  </si>
  <si>
    <t>七、接受其他地区援助收入</t>
  </si>
  <si>
    <t>当年支出小计</t>
  </si>
  <si>
    <t>上年结转收入</t>
  </si>
  <si>
    <t>结转下年支出</t>
  </si>
  <si>
    <t>附表十二</t>
  </si>
  <si>
    <r>
      <rPr>
        <sz val="16"/>
        <rFont val="Arial"/>
        <charset val="134"/>
      </rPr>
      <t>2022</t>
    </r>
    <r>
      <rPr>
        <b/>
        <sz val="16"/>
        <rFont val="宋体"/>
        <charset val="134"/>
      </rPr>
      <t>年吴川市一般公共预算收入表</t>
    </r>
  </si>
  <si>
    <t>2021年
预算数</t>
  </si>
  <si>
    <t>2022年预算数</t>
  </si>
  <si>
    <t>预算数为
上年执行数的%</t>
  </si>
  <si>
    <t>一、一般公共预算收入</t>
  </si>
  <si>
    <t>（一）税收收入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</si>
  <si>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增值税</t>
    </r>
  </si>
  <si>
    <t xml:space="preserve">    其他税收收入</t>
  </si>
  <si>
    <t>（二）非税收入</t>
  </si>
  <si>
    <t>专项收入</t>
  </si>
  <si>
    <r>
      <rPr>
        <sz val="10"/>
        <rFont val="宋体"/>
        <charset val="134"/>
      </rPr>
      <t>　　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教育费附加收入</t>
    </r>
  </si>
  <si>
    <t>　　　地方教育附加收入</t>
  </si>
  <si>
    <t xml:space="preserve">          文化事业建设费收入</t>
  </si>
  <si>
    <t xml:space="preserve">          残疾人就业保障金收入</t>
  </si>
  <si>
    <t xml:space="preserve">          森林植被恢复费</t>
  </si>
  <si>
    <t xml:space="preserve">          水利建设专项收入</t>
  </si>
  <si>
    <t>　　　其他专项收入（广告收入）</t>
  </si>
  <si>
    <t>行政事业性收费收入</t>
  </si>
  <si>
    <t>罚没收入</t>
  </si>
  <si>
    <t>国有资本经营收入</t>
  </si>
  <si>
    <r>
      <rPr>
        <b/>
        <sz val="10"/>
        <rFont val="宋体"/>
        <charset val="134"/>
      </rPr>
      <t>国有资源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资产</t>
    </r>
    <r>
      <rPr>
        <b/>
        <sz val="10"/>
        <rFont val="Arial"/>
        <charset val="134"/>
      </rPr>
      <t>)</t>
    </r>
    <r>
      <rPr>
        <b/>
        <sz val="10"/>
        <rFont val="宋体"/>
        <charset val="134"/>
      </rPr>
      <t>有偿使用收入</t>
    </r>
  </si>
  <si>
    <r>
      <rPr>
        <b/>
        <sz val="10"/>
        <rFont val="Arial"/>
        <charset val="134"/>
      </rPr>
      <t xml:space="preserve"> </t>
    </r>
    <r>
      <rPr>
        <b/>
        <sz val="10"/>
        <rFont val="宋体"/>
        <charset val="134"/>
      </rPr>
      <t>捐赠收入</t>
    </r>
  </si>
  <si>
    <r>
      <rPr>
        <b/>
        <sz val="10"/>
        <rFont val="Arial"/>
        <charset val="134"/>
      </rPr>
      <t xml:space="preserve"> </t>
    </r>
    <r>
      <rPr>
        <b/>
        <sz val="10"/>
        <rFont val="宋体"/>
        <charset val="134"/>
      </rPr>
      <t>政府住房基金收入</t>
    </r>
  </si>
  <si>
    <t>其他收入</t>
  </si>
  <si>
    <t>二、转移性收入</t>
  </si>
  <si>
    <t>（一）上级补助收入</t>
  </si>
  <si>
    <r>
      <rPr>
        <sz val="10"/>
        <rFont val="Arial"/>
        <charset val="134"/>
      </rPr>
      <t xml:space="preserve">       </t>
    </r>
    <r>
      <rPr>
        <sz val="10"/>
        <rFont val="宋体"/>
        <charset val="134"/>
      </rPr>
      <t>返还性收入</t>
    </r>
  </si>
  <si>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一般性转移支付收入</t>
    </r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</si>
  <si>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专项转移支付收入</t>
    </r>
  </si>
  <si>
    <t>（二）下级上解收入</t>
  </si>
  <si>
    <t>（三）调入资金</t>
  </si>
  <si>
    <r>
      <rPr>
        <sz val="10"/>
        <rFont val="Arial"/>
        <charset val="134"/>
      </rPr>
      <t xml:space="preserve">       </t>
    </r>
    <r>
      <rPr>
        <sz val="10"/>
        <rFont val="宋体"/>
        <charset val="134"/>
      </rPr>
      <t>政府性基金预算调入资金</t>
    </r>
  </si>
  <si>
    <r>
      <rPr>
        <sz val="10"/>
        <rFont val="Arial"/>
        <charset val="134"/>
      </rPr>
      <t xml:space="preserve">       </t>
    </r>
    <r>
      <rPr>
        <sz val="10"/>
        <rFont val="宋体"/>
        <charset val="134"/>
      </rPr>
      <t>国有资本经营预算调入资金</t>
    </r>
  </si>
  <si>
    <r>
      <rPr>
        <sz val="10"/>
        <rFont val="Arial"/>
        <charset val="134"/>
      </rPr>
      <t xml:space="preserve">        </t>
    </r>
    <r>
      <rPr>
        <sz val="10"/>
        <rFont val="宋体"/>
        <charset val="134"/>
      </rPr>
      <t>其他调入资金</t>
    </r>
  </si>
  <si>
    <t>（四）动用预算稳定调节基金</t>
  </si>
  <si>
    <t>（五）接受其他地区援助收入</t>
  </si>
  <si>
    <t>三、债务（转贷）收入</t>
  </si>
  <si>
    <r>
      <rPr>
        <sz val="10"/>
        <rFont val="Arial"/>
        <charset val="134"/>
      </rPr>
      <t xml:space="preserve">       </t>
    </r>
    <r>
      <rPr>
        <sz val="10"/>
        <rFont val="宋体"/>
        <charset val="134"/>
      </rPr>
      <t>地方政府一般债务（转贷）收入</t>
    </r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</si>
  <si>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地方政府新增一般债券（转贷）收入</t>
    </r>
  </si>
  <si>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地方政府再融资债券（转贷）收入</t>
    </r>
  </si>
  <si>
    <t>四、上年结转收入</t>
  </si>
  <si>
    <t>附表十三</t>
  </si>
  <si>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年吴川市一般公共预算上级转移支付收入表</t>
    </r>
  </si>
  <si>
    <t xml:space="preserve">              单位：万元</t>
  </si>
  <si>
    <t>返还性收入</t>
  </si>
  <si>
    <t>　　所得税基数返还收入</t>
  </si>
  <si>
    <t xml:space="preserve">     增值税税收返还收入</t>
  </si>
  <si>
    <t xml:space="preserve">     消费税税收返还收入</t>
  </si>
  <si>
    <t xml:space="preserve">     增值税“五五分享”税收返还收入</t>
  </si>
  <si>
    <t xml:space="preserve">     其他税收返还收入</t>
  </si>
  <si>
    <t>一般性转移支付收入</t>
  </si>
  <si>
    <t>　　均衡性转移支付收入</t>
  </si>
  <si>
    <t>　　县级基本财力保障机制奖补资金收入</t>
  </si>
  <si>
    <t xml:space="preserve">    结算补助收入</t>
  </si>
  <si>
    <t xml:space="preserve">    企业事业单位划转补助收入（工商、质监、药监）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</si>
  <si>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</si>
  <si>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</si>
  <si>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</si>
  <si>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边境地区转移支付收入</t>
  </si>
  <si>
    <t xml:space="preserve">    贫困地区转移支付收入</t>
  </si>
  <si>
    <t>　　一般公共服务共同财政事权转移支付收入</t>
  </si>
  <si>
    <t>　　公共安全共同财政事权转移支付收入</t>
  </si>
  <si>
    <t>　　教育共同财政事权转移支付收入</t>
  </si>
  <si>
    <t>　　文化旅游体育与传媒共同财政事权转移支付收入</t>
  </si>
  <si>
    <t>　　社会保障和就业共同财政事权转移支付收入</t>
  </si>
  <si>
    <t>　　医疗卫生共同财政事权转移支付收入</t>
  </si>
  <si>
    <t>　　农林水共同财政事权转移支付收入</t>
  </si>
  <si>
    <t>　　交通运输农林水共同财政事权转移支付收入</t>
  </si>
  <si>
    <t>　　住房保障共同财政事权转移支付收入</t>
  </si>
  <si>
    <t>　　灾害防治及应急管理共同财政事权转移支付收入</t>
  </si>
  <si>
    <t>　　其他一般性转移支付收入</t>
  </si>
  <si>
    <t>专项转移支付收入</t>
  </si>
  <si>
    <t>　　一般公共服务</t>
  </si>
  <si>
    <t>　　国防</t>
  </si>
  <si>
    <t>　　公共安全</t>
  </si>
  <si>
    <t>　　社会保障和就业</t>
  </si>
  <si>
    <t>　　卫生健康</t>
  </si>
  <si>
    <t>　　城乡社区</t>
  </si>
  <si>
    <t>　　农林水</t>
  </si>
  <si>
    <t>　　灾害防治及应急管理</t>
  </si>
  <si>
    <t>附表十四</t>
  </si>
  <si>
    <t>2022年吴川市一般公共预算支出表　　</t>
  </si>
  <si>
    <t>（按功能科目类级分类）</t>
  </si>
  <si>
    <t>　　　　单位：万元</t>
  </si>
  <si>
    <t>2021年预算数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</si>
  <si>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</si>
  <si>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</si>
  <si>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</si>
  <si>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</si>
  <si>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</si>
  <si>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</si>
  <si>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</si>
  <si>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</si>
  <si>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</si>
  <si>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</si>
  <si>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</si>
  <si>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</si>
  <si>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</si>
  <si>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</si>
  <si>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</si>
  <si>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</si>
  <si>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</si>
  <si>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</si>
  <si>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</si>
  <si>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</si>
  <si>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二十二、上解支出</t>
  </si>
  <si>
    <t>二十三、债务转贷支出</t>
  </si>
  <si>
    <t>二十四、安排预算稳定调节基金</t>
  </si>
  <si>
    <t>二十五、补充预算周转金</t>
  </si>
  <si>
    <t>二十六、债务还本支出</t>
  </si>
  <si>
    <t>二十七、债务付息支出</t>
  </si>
  <si>
    <t>二十八、债务发行费用支出</t>
  </si>
  <si>
    <t>附表十五</t>
  </si>
  <si>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 xml:space="preserve">年吴川市一般公共预算支出表　　　　　　　　　　　　　　　　（按经济科目分类）
</t>
    </r>
  </si>
  <si>
    <t>一、本级支出</t>
  </si>
  <si>
    <t xml:space="preserve">  （一）基本支出</t>
  </si>
  <si>
    <t xml:space="preserve">       机关工资福利支出</t>
  </si>
  <si>
    <t xml:space="preserve">       机关商品和服务支出</t>
  </si>
  <si>
    <t xml:space="preserve">       机关资本性支出（一）</t>
  </si>
  <si>
    <t>　　　　对事业单位经常性补助</t>
  </si>
  <si>
    <t>　　　　对个人和家庭补助</t>
  </si>
  <si>
    <t xml:space="preserve">  （二）项目支出</t>
  </si>
  <si>
    <t xml:space="preserve">       机关资本性支出（二）</t>
  </si>
  <si>
    <t>　　　　对事业单位资本性补助</t>
  </si>
  <si>
    <t>　　　　对企业补助</t>
  </si>
  <si>
    <t>　　　　对社会保障基金补助</t>
  </si>
  <si>
    <t>　　　　债务利息及费用支出</t>
  </si>
  <si>
    <t>　　　　其他支出</t>
  </si>
  <si>
    <t xml:space="preserve">  （三）预备费</t>
  </si>
  <si>
    <t xml:space="preserve">  （四）援助其他地区支出</t>
  </si>
  <si>
    <t xml:space="preserve">      援助其他地区支出</t>
  </si>
  <si>
    <t xml:space="preserve">  （五）债务付息支出及发行费支出</t>
  </si>
  <si>
    <t xml:space="preserve">   转移性支出</t>
  </si>
  <si>
    <t xml:space="preserve">   上下级政府间转移性支出</t>
  </si>
  <si>
    <t>三、债务转贷支出</t>
  </si>
  <si>
    <t>……</t>
  </si>
  <si>
    <t>四、债务还本支出</t>
  </si>
  <si>
    <t>五、调出资金</t>
  </si>
  <si>
    <t>六、安排预算稳定调节基金</t>
  </si>
  <si>
    <t>八、结转下年支出</t>
  </si>
  <si>
    <t>附表十六</t>
  </si>
  <si>
    <t>2022年吴川市一般公共预算支出表　</t>
  </si>
  <si>
    <t>（按功能科目项级分类）　　</t>
  </si>
  <si>
    <t>合   计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</si>
  <si>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</si>
  <si>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</si>
  <si>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</si>
  <si>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</si>
  <si>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</si>
  <si>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</si>
  <si>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</si>
  <si>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</si>
  <si>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</si>
  <si>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</si>
  <si>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</si>
  <si>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</si>
  <si>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</si>
  <si>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</si>
  <si>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</si>
  <si>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</si>
  <si>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</si>
  <si>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</si>
  <si>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</si>
  <si>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</si>
  <si>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</si>
  <si>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</si>
  <si>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</si>
  <si>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</si>
  <si>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</si>
  <si>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</si>
  <si>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</si>
  <si>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</si>
  <si>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</si>
  <si>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</si>
  <si>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</si>
  <si>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</si>
  <si>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</si>
  <si>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</si>
  <si>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</si>
  <si>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</si>
  <si>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</si>
  <si>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</si>
  <si>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</si>
  <si>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</si>
  <si>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</si>
  <si>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</si>
  <si>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</si>
  <si>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</si>
  <si>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</si>
  <si>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</si>
  <si>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</si>
  <si>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</si>
  <si>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</si>
  <si>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</si>
  <si>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</si>
  <si>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</si>
  <si>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</si>
  <si>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</si>
  <si>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</si>
  <si>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</si>
  <si>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</si>
  <si>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</si>
  <si>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</si>
  <si>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</si>
  <si>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</si>
  <si>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</si>
  <si>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</si>
  <si>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</si>
  <si>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</si>
  <si>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</si>
  <si>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</si>
  <si>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</si>
  <si>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</si>
  <si>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</si>
  <si>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</si>
  <si>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</si>
  <si>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</si>
  <si>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</si>
  <si>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</si>
  <si>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</si>
  <si>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</si>
  <si>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</si>
  <si>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</si>
  <si>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</si>
  <si>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</si>
  <si>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</si>
  <si>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</si>
  <si>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</si>
  <si>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</si>
  <si>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</si>
  <si>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</si>
  <si>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</si>
  <si>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</si>
  <si>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</si>
  <si>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</si>
  <si>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</si>
  <si>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</si>
  <si>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</si>
  <si>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</si>
  <si>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</si>
  <si>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</si>
  <si>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</si>
  <si>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</si>
  <si>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</si>
  <si>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</si>
  <si>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</si>
  <si>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</si>
  <si>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</si>
  <si>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</si>
  <si>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</si>
  <si>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</si>
  <si>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</si>
  <si>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</si>
  <si>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</si>
  <si>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</si>
  <si>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</si>
  <si>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</si>
  <si>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</si>
  <si>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</si>
  <si>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</si>
  <si>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</si>
  <si>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</si>
  <si>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</si>
  <si>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</si>
  <si>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</si>
  <si>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</si>
  <si>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</si>
  <si>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</si>
  <si>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</si>
  <si>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</si>
  <si>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</si>
  <si>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</si>
  <si>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</si>
  <si>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外交支出</t>
  </si>
  <si>
    <t xml:space="preserve">    对外合作与交流</t>
  </si>
  <si>
    <t xml:space="preserve">    对外宣传</t>
  </si>
  <si>
    <t xml:space="preserve">    其他外交支出</t>
  </si>
  <si>
    <t>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</si>
  <si>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</si>
  <si>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</si>
  <si>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</si>
  <si>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</si>
  <si>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</si>
  <si>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</si>
  <si>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</si>
  <si>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</si>
  <si>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</si>
  <si>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</si>
  <si>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</si>
  <si>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</si>
  <si>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</si>
  <si>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</si>
  <si>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</si>
  <si>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</si>
  <si>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</si>
  <si>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</si>
  <si>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</si>
  <si>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</si>
  <si>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</si>
  <si>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</si>
  <si>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</si>
  <si>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</si>
  <si>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</si>
  <si>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</si>
  <si>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</si>
  <si>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</si>
  <si>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</si>
  <si>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</si>
  <si>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</si>
  <si>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</si>
  <si>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</si>
  <si>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</si>
  <si>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</si>
  <si>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</si>
  <si>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</si>
  <si>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</si>
  <si>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</si>
  <si>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</si>
  <si>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</si>
  <si>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</si>
  <si>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</si>
  <si>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</si>
  <si>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</si>
  <si>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</si>
  <si>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</si>
  <si>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</si>
  <si>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</si>
  <si>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</si>
  <si>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</si>
  <si>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</si>
  <si>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</si>
  <si>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</si>
  <si>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</si>
  <si>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</si>
  <si>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</si>
  <si>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</si>
  <si>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</si>
  <si>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</si>
  <si>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</si>
  <si>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</si>
  <si>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</si>
  <si>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</si>
  <si>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</si>
  <si>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</si>
  <si>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</si>
  <si>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</si>
  <si>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</si>
  <si>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</si>
  <si>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</si>
  <si>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</si>
  <si>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</si>
  <si>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</si>
  <si>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</si>
  <si>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</si>
  <si>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</si>
  <si>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</si>
  <si>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</si>
  <si>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</si>
  <si>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</si>
  <si>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</si>
  <si>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</si>
  <si>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</si>
  <si>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</si>
  <si>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</si>
  <si>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</si>
  <si>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</si>
  <si>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</si>
  <si>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</si>
  <si>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</si>
  <si>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</si>
  <si>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</si>
  <si>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</si>
  <si>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</si>
  <si>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</si>
  <si>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</si>
  <si>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</si>
  <si>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</si>
  <si>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</si>
  <si>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</si>
  <si>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</si>
  <si>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</si>
  <si>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</si>
  <si>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</si>
  <si>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</si>
  <si>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</si>
  <si>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</si>
  <si>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</si>
  <si>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</si>
  <si>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</si>
  <si>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</si>
  <si>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</si>
  <si>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</si>
  <si>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</si>
  <si>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</si>
  <si>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</si>
  <si>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</si>
  <si>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</si>
  <si>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</si>
  <si>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</si>
  <si>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</si>
  <si>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</si>
  <si>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</si>
  <si>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</si>
  <si>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</si>
  <si>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</si>
  <si>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</si>
  <si>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</si>
  <si>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</si>
  <si>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</si>
  <si>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</si>
  <si>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</si>
  <si>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</si>
  <si>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</si>
  <si>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</si>
  <si>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</si>
  <si>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</si>
  <si>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</si>
  <si>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</si>
  <si>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</si>
  <si>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</si>
  <si>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</si>
  <si>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</si>
  <si>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</si>
  <si>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</si>
  <si>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</si>
  <si>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</si>
  <si>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</si>
  <si>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</si>
  <si>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</si>
  <si>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</si>
  <si>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</si>
  <si>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</si>
  <si>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</si>
  <si>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</si>
  <si>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</si>
  <si>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</si>
  <si>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</si>
  <si>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</si>
  <si>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</si>
  <si>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</si>
  <si>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</si>
  <si>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</si>
  <si>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</si>
  <si>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</si>
  <si>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</si>
  <si>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</si>
  <si>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</si>
  <si>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</si>
  <si>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</si>
  <si>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</si>
  <si>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</si>
  <si>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</si>
  <si>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</si>
  <si>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</si>
  <si>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</si>
  <si>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</si>
  <si>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</si>
  <si>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</si>
  <si>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</si>
  <si>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</si>
  <si>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</si>
  <si>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</si>
  <si>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</si>
  <si>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</si>
  <si>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</si>
  <si>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</si>
  <si>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</si>
  <si>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</si>
  <si>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</si>
  <si>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</si>
  <si>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</si>
  <si>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</si>
  <si>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</si>
  <si>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</si>
  <si>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</si>
  <si>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</si>
  <si>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</si>
  <si>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</si>
  <si>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</si>
  <si>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</si>
  <si>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</si>
  <si>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</si>
  <si>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</si>
  <si>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</si>
  <si>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</si>
  <si>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</si>
  <si>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</si>
  <si>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</si>
  <si>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</si>
  <si>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</si>
  <si>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</si>
  <si>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</si>
  <si>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</si>
  <si>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</si>
  <si>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</si>
  <si>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</si>
  <si>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</si>
  <si>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</si>
  <si>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</si>
  <si>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</si>
  <si>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</si>
  <si>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</si>
  <si>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</si>
  <si>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</si>
  <si>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</si>
  <si>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</si>
  <si>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</si>
  <si>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</si>
  <si>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</si>
  <si>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</si>
  <si>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</si>
  <si>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</si>
  <si>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</si>
  <si>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</si>
  <si>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</si>
  <si>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</si>
  <si>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</si>
  <si>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</si>
  <si>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</si>
  <si>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</si>
  <si>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</si>
  <si>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</si>
  <si>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</si>
  <si>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</si>
  <si>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</si>
  <si>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</si>
  <si>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</si>
  <si>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</si>
  <si>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</si>
  <si>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</si>
  <si>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</si>
  <si>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</si>
  <si>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</si>
  <si>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</si>
  <si>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</si>
  <si>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</si>
  <si>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</si>
  <si>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</si>
  <si>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</si>
  <si>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</si>
  <si>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</si>
  <si>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</si>
  <si>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</si>
  <si>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</si>
  <si>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</si>
  <si>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</si>
  <si>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</si>
  <si>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</si>
  <si>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</si>
  <si>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</si>
  <si>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</si>
  <si>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</si>
  <si>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</si>
  <si>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</si>
  <si>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</si>
  <si>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</si>
  <si>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</si>
  <si>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</si>
  <si>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</si>
  <si>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</si>
  <si>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</si>
  <si>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</si>
  <si>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</si>
  <si>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</si>
  <si>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</si>
  <si>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</si>
  <si>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</si>
  <si>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</si>
  <si>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</si>
  <si>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</si>
  <si>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</si>
  <si>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</si>
  <si>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</si>
  <si>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</si>
  <si>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</si>
  <si>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</si>
  <si>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</si>
  <si>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</si>
  <si>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</si>
  <si>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</si>
  <si>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</si>
  <si>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</si>
  <si>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</si>
  <si>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</si>
  <si>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</si>
  <si>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</si>
  <si>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</si>
  <si>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</si>
  <si>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</si>
  <si>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</si>
  <si>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</si>
  <si>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</si>
  <si>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</si>
  <si>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</si>
  <si>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</si>
  <si>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</si>
  <si>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</si>
  <si>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</si>
  <si>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</si>
  <si>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</si>
  <si>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</si>
  <si>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</si>
  <si>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</si>
  <si>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</si>
  <si>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</si>
  <si>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</si>
  <si>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</si>
  <si>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</si>
  <si>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</si>
  <si>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</si>
  <si>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</si>
  <si>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</si>
  <si>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</si>
  <si>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</si>
  <si>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</si>
  <si>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</si>
  <si>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</si>
  <si>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</si>
  <si>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</si>
  <si>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</si>
  <si>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</si>
  <si>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</si>
  <si>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</si>
  <si>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</si>
  <si>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</si>
  <si>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</si>
  <si>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</si>
  <si>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</si>
  <si>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</si>
  <si>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</si>
  <si>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</si>
  <si>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</si>
  <si>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</si>
  <si>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</si>
  <si>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</si>
  <si>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</si>
  <si>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</si>
  <si>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</si>
  <si>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</si>
  <si>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</si>
  <si>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</si>
  <si>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</si>
  <si>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</si>
  <si>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</si>
  <si>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</si>
  <si>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</si>
  <si>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</si>
  <si>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</si>
  <si>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</si>
  <si>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</si>
  <si>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</si>
  <si>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</si>
  <si>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</si>
  <si>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</si>
  <si>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</si>
  <si>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</si>
  <si>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</si>
  <si>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</si>
  <si>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</si>
  <si>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</si>
  <si>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</si>
  <si>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</si>
  <si>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</si>
  <si>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</si>
  <si>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</si>
  <si>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</si>
  <si>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</si>
  <si>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</si>
  <si>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</si>
  <si>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</si>
  <si>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</si>
  <si>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</si>
  <si>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</si>
  <si>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</si>
  <si>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</si>
  <si>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</si>
  <si>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</si>
  <si>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</si>
  <si>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</si>
  <si>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</si>
  <si>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</si>
  <si>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</si>
  <si>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</si>
  <si>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</si>
  <si>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</si>
  <si>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</si>
  <si>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</si>
  <si>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</si>
  <si>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</si>
  <si>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</si>
  <si>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</si>
  <si>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</si>
  <si>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</si>
  <si>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</si>
  <si>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</si>
  <si>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</si>
  <si>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</si>
  <si>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</si>
  <si>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</si>
  <si>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</si>
  <si>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</si>
  <si>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</si>
  <si>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</si>
  <si>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</si>
  <si>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</si>
  <si>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</si>
  <si>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</si>
  <si>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</si>
  <si>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</si>
  <si>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</si>
  <si>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</si>
  <si>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</si>
  <si>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</si>
  <si>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</si>
  <si>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</si>
  <si>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</si>
  <si>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</si>
  <si>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</si>
  <si>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</si>
  <si>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</si>
  <si>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</si>
  <si>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</si>
  <si>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</si>
  <si>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</si>
  <si>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</si>
  <si>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</si>
  <si>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</si>
  <si>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</si>
  <si>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</si>
  <si>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</si>
  <si>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</si>
  <si>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</si>
  <si>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</si>
  <si>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</si>
  <si>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</si>
  <si>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</si>
  <si>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</si>
  <si>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</si>
  <si>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</si>
  <si>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</si>
  <si>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</si>
  <si>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</si>
  <si>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</si>
  <si>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</si>
  <si>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</si>
  <si>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</si>
  <si>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</si>
  <si>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</si>
  <si>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</si>
  <si>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</si>
  <si>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</si>
  <si>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</si>
  <si>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</si>
  <si>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</si>
  <si>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</si>
  <si>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</si>
  <si>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</si>
  <si>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</si>
  <si>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</si>
  <si>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</si>
  <si>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</si>
  <si>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</si>
  <si>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</si>
  <si>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</si>
  <si>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</si>
  <si>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</si>
  <si>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</si>
  <si>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</si>
  <si>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</si>
  <si>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</si>
  <si>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</si>
  <si>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</si>
  <si>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</si>
  <si>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</si>
  <si>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</si>
  <si>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</si>
  <si>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</si>
  <si>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</si>
  <si>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</si>
  <si>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</si>
  <si>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</si>
  <si>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</si>
  <si>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</si>
  <si>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</si>
  <si>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</si>
  <si>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</si>
  <si>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</si>
  <si>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</si>
  <si>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</si>
  <si>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</si>
  <si>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</si>
  <si>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</si>
  <si>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</si>
  <si>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</si>
  <si>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</si>
  <si>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</si>
  <si>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</si>
  <si>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</si>
  <si>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</si>
  <si>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</si>
  <si>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</si>
  <si>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</si>
  <si>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</si>
  <si>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</si>
  <si>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</si>
  <si>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</si>
  <si>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</si>
  <si>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</si>
  <si>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</si>
  <si>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</si>
  <si>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</si>
  <si>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</si>
  <si>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</si>
  <si>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</si>
  <si>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</si>
  <si>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</si>
  <si>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</si>
  <si>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</si>
  <si>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</si>
  <si>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</si>
  <si>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</si>
  <si>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</si>
  <si>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</si>
  <si>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</si>
  <si>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</si>
  <si>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</si>
  <si>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</si>
  <si>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</si>
  <si>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</si>
  <si>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</si>
  <si>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</si>
  <si>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</si>
  <si>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</si>
  <si>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</si>
  <si>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</si>
  <si>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</si>
  <si>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</si>
  <si>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</si>
  <si>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</si>
  <si>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</si>
  <si>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</si>
  <si>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</si>
  <si>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</si>
  <si>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</si>
  <si>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</si>
  <si>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</si>
  <si>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</si>
  <si>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</si>
  <si>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</si>
  <si>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</si>
  <si>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</si>
  <si>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</si>
  <si>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</si>
  <si>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</si>
  <si>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</si>
  <si>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</si>
  <si>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</si>
  <si>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</si>
  <si>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</si>
  <si>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</si>
  <si>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</si>
  <si>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</si>
  <si>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</si>
  <si>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</si>
  <si>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</si>
  <si>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</si>
  <si>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</si>
  <si>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</si>
  <si>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</si>
  <si>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</si>
  <si>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</si>
  <si>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</si>
  <si>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</si>
  <si>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</si>
  <si>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</si>
  <si>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</si>
  <si>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</si>
  <si>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</si>
  <si>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</si>
  <si>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</si>
  <si>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</si>
  <si>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</si>
  <si>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</si>
  <si>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</si>
  <si>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</si>
  <si>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</si>
  <si>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</si>
  <si>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</si>
  <si>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</si>
  <si>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</si>
  <si>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</si>
  <si>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</si>
  <si>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</si>
  <si>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</si>
  <si>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</si>
  <si>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</si>
  <si>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</si>
  <si>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</si>
  <si>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</si>
  <si>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</si>
  <si>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</si>
  <si>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</si>
  <si>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</si>
  <si>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</si>
  <si>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</si>
  <si>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</si>
  <si>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</si>
  <si>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</si>
  <si>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</si>
  <si>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</si>
  <si>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</si>
  <si>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</si>
  <si>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</si>
  <si>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</si>
  <si>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</si>
  <si>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</si>
  <si>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</si>
  <si>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</si>
  <si>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</si>
  <si>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</si>
  <si>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</si>
  <si>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</si>
  <si>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</si>
  <si>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</si>
  <si>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</si>
  <si>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</si>
  <si>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</si>
  <si>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</si>
  <si>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</si>
  <si>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</si>
  <si>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</si>
  <si>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</si>
  <si>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</si>
  <si>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</si>
  <si>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</si>
  <si>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</si>
  <si>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</si>
  <si>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</si>
  <si>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</si>
  <si>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</si>
  <si>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</si>
  <si>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</si>
  <si>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</si>
  <si>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</si>
  <si>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</si>
  <si>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</si>
  <si>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</si>
  <si>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</si>
  <si>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</si>
  <si>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>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</si>
  <si>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</si>
  <si>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</si>
  <si>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</si>
  <si>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</si>
  <si>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</si>
  <si>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</si>
  <si>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</si>
  <si>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</si>
  <si>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</si>
  <si>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</si>
  <si>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</si>
  <si>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</si>
  <si>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</si>
  <si>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</si>
  <si>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</si>
  <si>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</si>
  <si>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</si>
  <si>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</si>
  <si>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</si>
  <si>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</si>
  <si>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</si>
  <si>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</si>
  <si>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</si>
  <si>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</si>
  <si>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</si>
  <si>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</si>
  <si>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</si>
  <si>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</si>
  <si>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</si>
  <si>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</si>
  <si>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</si>
  <si>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</si>
  <si>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</si>
  <si>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</si>
  <si>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</si>
  <si>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</si>
  <si>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</si>
  <si>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</si>
  <si>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</si>
  <si>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</si>
  <si>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</si>
  <si>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</si>
  <si>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</si>
  <si>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</si>
  <si>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</si>
  <si>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</si>
  <si>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</si>
  <si>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</si>
  <si>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</si>
  <si>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</si>
  <si>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</si>
  <si>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</si>
  <si>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</si>
  <si>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</si>
  <si>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</si>
  <si>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</si>
  <si>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</si>
  <si>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</si>
  <si>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</si>
  <si>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</si>
  <si>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</si>
  <si>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</si>
  <si>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</si>
  <si>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</si>
  <si>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</si>
  <si>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</si>
  <si>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</si>
  <si>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</si>
  <si>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</si>
  <si>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</si>
  <si>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</si>
  <si>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</si>
  <si>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</si>
  <si>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</si>
  <si>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</si>
  <si>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</si>
  <si>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</si>
  <si>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</si>
  <si>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</si>
  <si>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</si>
  <si>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</si>
  <si>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</si>
  <si>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</si>
  <si>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</si>
  <si>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</si>
  <si>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</si>
  <si>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</si>
  <si>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</si>
  <si>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</si>
  <si>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</si>
  <si>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</si>
  <si>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</si>
  <si>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</si>
  <si>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</si>
  <si>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</si>
  <si>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</si>
  <si>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</si>
  <si>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</si>
  <si>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</si>
  <si>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</si>
  <si>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</si>
  <si>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</si>
  <si>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</si>
  <si>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</si>
  <si>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</si>
  <si>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</si>
  <si>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</si>
  <si>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</si>
  <si>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</si>
  <si>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</si>
  <si>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</si>
  <si>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</si>
  <si>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</si>
  <si>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</si>
  <si>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</si>
  <si>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</si>
  <si>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</si>
  <si>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</si>
  <si>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</si>
  <si>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</si>
  <si>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</si>
  <si>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</si>
  <si>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</si>
  <si>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</si>
  <si>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</si>
  <si>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</si>
  <si>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</si>
  <si>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</si>
  <si>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</si>
  <si>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</si>
  <si>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预备费</t>
  </si>
  <si>
    <t xml:space="preserve">    年初预留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</si>
  <si>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</si>
  <si>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</si>
  <si>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</si>
  <si>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</si>
  <si>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</si>
  <si>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</si>
  <si>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 xml:space="preserve">备注：
    国防支出、公共安全支出按国家、省有关规定，属保密事项，国防支出编列至类级，公共安全支出非涉密科目编列至款级。   
 </t>
  </si>
  <si>
    <t>附表十七</t>
  </si>
  <si>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年吴川市一般公共预算基本支出表
（按经济科目分类）</t>
    </r>
  </si>
  <si>
    <t>合  计</t>
  </si>
  <si>
    <t>机关工资福利支出</t>
  </si>
  <si>
    <r>
      <rPr>
        <sz val="10"/>
        <rFont val="Arial"/>
        <charset val="134"/>
      </rPr>
      <t xml:space="preserve">        </t>
    </r>
    <r>
      <rPr>
        <sz val="10"/>
        <rFont val="宋体"/>
        <charset val="134"/>
      </rPr>
      <t>工资奖金津补贴</t>
    </r>
  </si>
  <si>
    <t xml:space="preserve">     社会保障缴费</t>
  </si>
  <si>
    <t xml:space="preserve">     住房公积金</t>
  </si>
  <si>
    <t xml:space="preserve">     其他工资福利支出</t>
  </si>
  <si>
    <t>机关商品和服务支出</t>
  </si>
  <si>
    <r>
      <rPr>
        <sz val="10"/>
        <rFont val="Arial"/>
        <charset val="134"/>
      </rPr>
      <t xml:space="preserve">        </t>
    </r>
    <r>
      <rPr>
        <sz val="10"/>
        <rFont val="宋体"/>
        <charset val="134"/>
      </rPr>
      <t>办公经费</t>
    </r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</si>
  <si>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</si>
  <si>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</si>
  <si>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</si>
  <si>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</si>
  <si>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</si>
  <si>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公务用车运行维护费</t>
  </si>
  <si>
    <t xml:space="preserve">    维修（护）费</t>
  </si>
  <si>
    <t xml:space="preserve">    其他商品和服务支出</t>
  </si>
  <si>
    <t>机关资本性支出（一）</t>
  </si>
  <si>
    <t xml:space="preserve">    设备购置</t>
  </si>
  <si>
    <t>对事业单位经常性补助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</si>
  <si>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工资福利支出</t>
    </r>
  </si>
  <si>
    <t xml:space="preserve">    商品和服务支出</t>
  </si>
  <si>
    <t xml:space="preserve">    其他对事业单位补助</t>
  </si>
  <si>
    <t>对个人和家庭的补助</t>
  </si>
  <si>
    <r>
      <rPr>
        <sz val="10"/>
        <rFont val="Arial"/>
        <charset val="134"/>
      </rPr>
      <t xml:space="preserve">       </t>
    </r>
    <r>
      <rPr>
        <sz val="10"/>
        <rFont val="宋体"/>
        <charset val="134"/>
      </rPr>
      <t>社会福利和救助</t>
    </r>
  </si>
  <si>
    <t xml:space="preserve">    离退休费</t>
  </si>
  <si>
    <t xml:space="preserve">    其他对个人和家庭补助</t>
  </si>
  <si>
    <t>...</t>
  </si>
  <si>
    <t xml:space="preserve">备注：     
    1.根据财政部制定的《支出经济分类科目改革方案》（财预〔2017〕98号）有关要求，2018年起使用政府预算支出经济分类科目列示。     
    2.按照财政部做法，“三公”经费在基本支出及项目支出中列支，本表只反映在基本支出中安排的部分。      </t>
  </si>
  <si>
    <t>附表十八</t>
  </si>
  <si>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年吴川市一般公共预算</t>
    </r>
    <r>
      <rPr>
        <b/>
        <sz val="16"/>
        <rFont val="Arial"/>
        <charset val="134"/>
      </rPr>
      <t>“</t>
    </r>
    <r>
      <rPr>
        <b/>
        <sz val="16"/>
        <rFont val="宋体"/>
        <charset val="134"/>
      </rPr>
      <t>三公</t>
    </r>
    <r>
      <rPr>
        <b/>
        <sz val="16"/>
        <rFont val="Arial"/>
        <charset val="134"/>
      </rPr>
      <t>”</t>
    </r>
    <r>
      <rPr>
        <b/>
        <sz val="16"/>
        <rFont val="宋体"/>
        <charset val="134"/>
      </rPr>
      <t>经费表</t>
    </r>
  </si>
  <si>
    <r>
      <rPr>
        <sz val="10"/>
        <rFont val="Arial"/>
        <charset val="134"/>
      </rPr>
      <t>“</t>
    </r>
    <r>
      <rPr>
        <sz val="10"/>
        <rFont val="宋体"/>
        <charset val="134"/>
      </rPr>
      <t>三公</t>
    </r>
    <r>
      <rPr>
        <sz val="10"/>
        <rFont val="Arial"/>
        <charset val="134"/>
      </rPr>
      <t>”</t>
    </r>
    <r>
      <rPr>
        <sz val="10"/>
        <rFont val="宋体"/>
        <charset val="134"/>
      </rPr>
      <t>经费</t>
    </r>
  </si>
  <si>
    <t>其中：因公出国（境）支出</t>
  </si>
  <si>
    <r>
      <rPr>
        <sz val="10"/>
        <rFont val="Arial"/>
        <charset val="134"/>
      </rPr>
      <t xml:space="preserve">         </t>
    </r>
    <r>
      <rPr>
        <sz val="10"/>
        <rFont val="宋体"/>
        <charset val="134"/>
      </rPr>
      <t>公务用车购置及运行维护支出</t>
    </r>
  </si>
  <si>
    <r>
      <rPr>
        <sz val="10"/>
        <rFont val="宋体"/>
        <charset val="134"/>
      </rPr>
      <t xml:space="preserve">         其中：</t>
    </r>
    <r>
      <rPr>
        <sz val="10"/>
        <rFont val="Arial"/>
        <charset val="134"/>
      </rPr>
      <t>1.</t>
    </r>
    <r>
      <rPr>
        <sz val="10"/>
        <rFont val="宋体"/>
        <charset val="134"/>
      </rPr>
      <t>公务用车购置</t>
    </r>
  </si>
  <si>
    <r>
      <rPr>
        <sz val="10"/>
        <rFont val="Arial"/>
        <charset val="134"/>
      </rPr>
      <t xml:space="preserve">                          2.</t>
    </r>
    <r>
      <rPr>
        <sz val="10"/>
        <rFont val="宋体"/>
        <charset val="134"/>
      </rPr>
      <t>公务用车运行维护费</t>
    </r>
  </si>
  <si>
    <r>
      <rPr>
        <sz val="10"/>
        <rFont val="Arial"/>
        <charset val="134"/>
      </rPr>
      <t xml:space="preserve">         </t>
    </r>
    <r>
      <rPr>
        <sz val="10"/>
        <rFont val="宋体"/>
        <charset val="134"/>
      </rPr>
      <t>公务接待费支出</t>
    </r>
  </si>
  <si>
    <t>附表十九</t>
  </si>
  <si>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年吴川市政府性基金预算收支总表</t>
    </r>
  </si>
  <si>
    <t>一、本级政府性基金收入</t>
  </si>
  <si>
    <t>一、本级政府性基金支出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</si>
  <si>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国有土地使用权出让收入</t>
    </r>
  </si>
  <si>
    <t>　文化旅游体育与传媒支出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</si>
  <si>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彩票公益金收入</t>
    </r>
  </si>
  <si>
    <t>　社会保障和就业支出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</si>
  <si>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城市基础设施配套费收入</t>
    </r>
  </si>
  <si>
    <t>　城乡社区支出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</si>
  <si>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污水处理费收入</t>
    </r>
  </si>
  <si>
    <t>　农林水支出</t>
  </si>
  <si>
    <t>　交通运输支出</t>
  </si>
  <si>
    <t>　其他支出</t>
  </si>
  <si>
    <t>　债务付息支出</t>
  </si>
  <si>
    <t>　债务发行费用支出</t>
  </si>
  <si>
    <t>二、补助下级支出</t>
  </si>
  <si>
    <t>三、专项债务（转贷）收入</t>
  </si>
  <si>
    <t>三、上解支出</t>
  </si>
  <si>
    <t>四、调入资金</t>
  </si>
  <si>
    <t>四、调出资金</t>
  </si>
  <si>
    <t>五、上年结转收入</t>
  </si>
  <si>
    <t>六、债务转贷支出</t>
  </si>
  <si>
    <r>
      <rPr>
        <b/>
        <sz val="10"/>
        <rFont val="Arial"/>
        <charset val="134"/>
      </rPr>
      <t xml:space="preserve">    </t>
    </r>
    <r>
      <rPr>
        <b/>
        <sz val="10"/>
        <rFont val="宋体"/>
        <charset val="134"/>
      </rPr>
      <t>本年支出小计</t>
    </r>
  </si>
  <si>
    <r>
      <rPr>
        <b/>
        <sz val="10"/>
        <rFont val="Arial"/>
        <charset val="134"/>
      </rPr>
      <t xml:space="preserve">    </t>
    </r>
    <r>
      <rPr>
        <b/>
        <sz val="10"/>
        <rFont val="宋体"/>
        <charset val="134"/>
      </rPr>
      <t>结转下年支出</t>
    </r>
  </si>
  <si>
    <t>附表二十</t>
  </si>
  <si>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年吴川市政府性基金预算收入表</t>
    </r>
  </si>
  <si>
    <t>2022年
预算数</t>
  </si>
  <si>
    <t>一、本级收入</t>
  </si>
  <si>
    <t>三、债务收入</t>
  </si>
  <si>
    <t>　地方政府债务收入</t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</si>
  <si>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　　专项债务收入</t>
    </r>
  </si>
  <si>
    <t>　　　　城市基础设施配套债务收入</t>
  </si>
  <si>
    <t>　　　　政府收费公路专项债券收入</t>
  </si>
  <si>
    <t>　　　　土地储备专项债券收入</t>
  </si>
  <si>
    <t>　　　　棚户区改造专项债券收入</t>
  </si>
  <si>
    <t xml:space="preserve">　　　　其他地方自行试点项目收益专项债券收入
</t>
  </si>
  <si>
    <t>　　　　其他政府性基金债务收入</t>
  </si>
  <si>
    <t>六、上年结转收入</t>
  </si>
  <si>
    <t>附表二十一</t>
  </si>
  <si>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年吴川市政府性基金预算支出表　　　　　　　　　　　　　　　</t>
    </r>
  </si>
  <si>
    <t>　（按功能科目分类）</t>
  </si>
  <si>
    <t>一、文化与传媒支出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</si>
  <si>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　国家电影事业发展专项资金及对应专项债务收入安排的支出</t>
    </r>
  </si>
  <si>
    <t>二、社会保障和就业支出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</si>
  <si>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　大中型水库移民后期扶持基金支出</t>
    </r>
  </si>
  <si>
    <t xml:space="preserve"> 　 小型水库移民扶助基金及对应专项债务收入安排的支出</t>
  </si>
  <si>
    <t>三、城乡社区支出</t>
  </si>
  <si>
    <t>　　国有土地使用权出让收入安排的支出</t>
  </si>
  <si>
    <t>　　城市基础设施配套费安排的支出</t>
  </si>
  <si>
    <t>　　污水处理费安排的支出</t>
  </si>
  <si>
    <t>　  农业土地开发资金安排的支出</t>
  </si>
  <si>
    <t>　　污水处理费对应专项债务收入安排的支出</t>
  </si>
  <si>
    <t>四、农林水支出</t>
  </si>
  <si>
    <t>　　大中型水库库区基金安排的支出</t>
  </si>
  <si>
    <t>五、其他支出</t>
  </si>
  <si>
    <t>　　其他政府性基金及对应专项债务收入安排的支出</t>
  </si>
  <si>
    <t>　　彩票公益金安排的支出</t>
  </si>
  <si>
    <t>六、债务付息支出</t>
  </si>
  <si>
    <t>七、债务发行费用支出</t>
  </si>
  <si>
    <t>八、上解支出</t>
  </si>
  <si>
    <t>九、调出资金</t>
  </si>
  <si>
    <t>十、债务还本支出</t>
  </si>
  <si>
    <r>
      <rPr>
        <b/>
        <sz val="10"/>
        <rFont val="宋体"/>
        <charset val="134"/>
      </rPr>
      <t>十一、债券（转贷</t>
    </r>
    <r>
      <rPr>
        <b/>
        <sz val="10"/>
        <rFont val="Arial"/>
        <charset val="134"/>
      </rPr>
      <t>)</t>
    </r>
    <r>
      <rPr>
        <b/>
        <sz val="10"/>
        <rFont val="宋体"/>
        <charset val="134"/>
      </rPr>
      <t>支出</t>
    </r>
  </si>
  <si>
    <t>十二、结转下年支出</t>
  </si>
  <si>
    <t xml:space="preserve">     支出总计</t>
  </si>
  <si>
    <t>附表二十二</t>
  </si>
  <si>
    <t xml:space="preserve">2022年吴川市政府性基金预算支出表　　　　　　　　　　　（按经济科目分类）
</t>
  </si>
  <si>
    <t xml:space="preserve"> 一、本级支出</t>
  </si>
  <si>
    <r>
      <rPr>
        <sz val="10"/>
        <rFont val="宋体"/>
        <charset val="134"/>
      </rPr>
      <t>　　</t>
    </r>
    <r>
      <rPr>
        <sz val="10"/>
        <rFont val="Arial"/>
        <charset val="134"/>
      </rPr>
      <t>(</t>
    </r>
    <r>
      <rPr>
        <sz val="10"/>
        <rFont val="宋体"/>
        <charset val="134"/>
      </rPr>
      <t>一</t>
    </r>
    <r>
      <rPr>
        <sz val="10"/>
        <rFont val="Arial"/>
        <charset val="134"/>
      </rPr>
      <t>)</t>
    </r>
    <r>
      <rPr>
        <sz val="10"/>
        <rFont val="宋体"/>
        <charset val="134"/>
      </rPr>
      <t>基本支出</t>
    </r>
  </si>
  <si>
    <r>
      <rPr>
        <sz val="10"/>
        <rFont val="宋体"/>
        <charset val="134"/>
      </rPr>
      <t>　　</t>
    </r>
    <r>
      <rPr>
        <sz val="10"/>
        <rFont val="Arial"/>
        <charset val="134"/>
      </rPr>
      <t>(</t>
    </r>
    <r>
      <rPr>
        <sz val="10"/>
        <rFont val="宋体"/>
        <charset val="134"/>
      </rPr>
      <t>二</t>
    </r>
    <r>
      <rPr>
        <sz val="10"/>
        <rFont val="Arial"/>
        <charset val="134"/>
      </rPr>
      <t>)</t>
    </r>
    <r>
      <rPr>
        <sz val="10"/>
        <rFont val="宋体"/>
        <charset val="134"/>
      </rPr>
      <t>项目支出</t>
    </r>
  </si>
  <si>
    <r>
      <rPr>
        <sz val="10"/>
        <rFont val="宋体"/>
        <charset val="134"/>
      </rPr>
      <t>　　</t>
    </r>
    <r>
      <rPr>
        <sz val="10"/>
        <rFont val="Arial"/>
        <charset val="134"/>
      </rPr>
      <t>(</t>
    </r>
    <r>
      <rPr>
        <sz val="10"/>
        <rFont val="宋体"/>
        <charset val="134"/>
      </rPr>
      <t>三</t>
    </r>
    <r>
      <rPr>
        <sz val="10"/>
        <rFont val="Arial"/>
        <charset val="134"/>
      </rPr>
      <t>)</t>
    </r>
    <r>
      <rPr>
        <sz val="10"/>
        <rFont val="宋体"/>
        <charset val="134"/>
      </rPr>
      <t>债务付息支出</t>
    </r>
  </si>
  <si>
    <t>　　　国内债务付息</t>
  </si>
  <si>
    <t xml:space="preserve">   (四)债务发行费用</t>
  </si>
  <si>
    <t>　　转移性支出</t>
  </si>
  <si>
    <t>　　　上下级政府间转移性支出</t>
  </si>
  <si>
    <t>　　　调出资金</t>
  </si>
  <si>
    <t>五、债券（转贷)支出</t>
  </si>
  <si>
    <t>　　　债务转贷</t>
  </si>
  <si>
    <t>六、债务还本支出</t>
  </si>
  <si>
    <t>　　债务还本支出</t>
  </si>
  <si>
    <t>　　　　国内债务还本支出</t>
  </si>
  <si>
    <t>合计</t>
  </si>
  <si>
    <t>附表二十三</t>
  </si>
  <si>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年吴川市国有资本经营预算收支总表</t>
    </r>
  </si>
  <si>
    <t>国有资本经营预算收入</t>
  </si>
  <si>
    <t>国有资本经营预算支出</t>
  </si>
  <si>
    <t>其他国有资本经营收入</t>
  </si>
  <si>
    <t>国有企业政策性补贴</t>
  </si>
  <si>
    <t>其他国有资本经营预算支出</t>
  </si>
  <si>
    <t>转移性收入</t>
  </si>
  <si>
    <t>转移性支出</t>
  </si>
  <si>
    <t>国有资本经营预算转移支付收入</t>
  </si>
  <si>
    <t>国有资本经营预算转移支付支出</t>
  </si>
  <si>
    <t>本年支出小计</t>
  </si>
  <si>
    <t>　　　上年结转收入</t>
  </si>
  <si>
    <t xml:space="preserve">       </t>
  </si>
  <si>
    <t>附表二十四</t>
  </si>
  <si>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年吴川市国有资本经营预算收入表</t>
    </r>
  </si>
  <si>
    <t>2021年
执行数</t>
  </si>
  <si>
    <t>（一）利润收入</t>
  </si>
  <si>
    <t>　　　其他国有资本经营预算企业利润收入</t>
  </si>
  <si>
    <t>（二）股利、股息收入</t>
  </si>
  <si>
    <t>　　　国有控股公司股利、股息收入</t>
  </si>
  <si>
    <t>　　　国有参股公司股利、股息收入</t>
  </si>
  <si>
    <t>（三）产权转让收入</t>
  </si>
  <si>
    <t>（四）清算收入</t>
  </si>
  <si>
    <t>（五)其他国有资本经营收入</t>
  </si>
  <si>
    <t>　　　国有资本经营预算转移支付收入</t>
  </si>
  <si>
    <t xml:space="preserve">    金融企业利润收入</t>
  </si>
  <si>
    <t xml:space="preserve">    烟草企业利润收入</t>
  </si>
  <si>
    <t xml:space="preserve">    石油石化企业利润收入</t>
  </si>
  <si>
    <t xml:space="preserve">    电力企业利润收入</t>
  </si>
  <si>
    <t xml:space="preserve">    电信企业利润收入</t>
  </si>
  <si>
    <t xml:space="preserve">    煤炭企业利润收入</t>
  </si>
  <si>
    <t xml:space="preserve">    有色治金采掘企业利润收入</t>
  </si>
  <si>
    <t xml:space="preserve">    钢铁企业利润收入</t>
  </si>
  <si>
    <t xml:space="preserve">    化工企业利润收入</t>
  </si>
  <si>
    <t xml:space="preserve">    运输企业利润收入</t>
  </si>
  <si>
    <t xml:space="preserve">    电子企业利润收入</t>
  </si>
  <si>
    <t xml:space="preserve">    机械企业利润收入</t>
  </si>
  <si>
    <t xml:space="preserve">    投资服务企业利润收入</t>
  </si>
  <si>
    <t xml:space="preserve">    纺织轻工企业利润收入</t>
  </si>
  <si>
    <t xml:space="preserve">    贸易企业利润收入</t>
  </si>
  <si>
    <t xml:space="preserve">    建筑施工企业利润收入</t>
  </si>
  <si>
    <t xml:space="preserve">    房地产企业利润收入</t>
  </si>
  <si>
    <t xml:space="preserve">    建材企业利润收入</t>
  </si>
  <si>
    <t xml:space="preserve">    境外企业利润收入</t>
  </si>
  <si>
    <t xml:space="preserve">    对外合作企业利润收入</t>
  </si>
  <si>
    <t xml:space="preserve">    医药企业利润收入</t>
  </si>
  <si>
    <t xml:space="preserve">    农林牧渔企业利润收入</t>
  </si>
  <si>
    <t xml:space="preserve">    邮政企业利润收入</t>
  </si>
  <si>
    <t xml:space="preserve">    军工企业利润收入</t>
  </si>
  <si>
    <t xml:space="preserve">    转制科研所企业利润收入</t>
  </si>
  <si>
    <t xml:space="preserve">    地质勘查企业利润收入</t>
  </si>
  <si>
    <t xml:space="preserve">    卫生体育福利企业利润收入</t>
  </si>
  <si>
    <t xml:space="preserve">    教育文化广播企业利润收入</t>
  </si>
  <si>
    <t xml:space="preserve">    科学研究企业利润收入</t>
  </si>
  <si>
    <t xml:space="preserve">    机关社团所属企业利润收入</t>
  </si>
  <si>
    <t xml:space="preserve">    其他国有资本经营预算企业利润收入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</si>
  <si>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国有控股公司股利、股息收入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</si>
  <si>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国有参股公司股利、股息收入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</si>
  <si>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其他国有资本经营预算企业股利、股息收入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</si>
  <si>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其他国有股减持</t>
    </r>
    <r>
      <rPr>
        <sz val="10"/>
        <rFont val="宋体"/>
        <charset val="134"/>
      </rPr>
      <t>收入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</si>
  <si>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国有</t>
    </r>
    <r>
      <rPr>
        <sz val="10"/>
        <rFont val="宋体"/>
        <charset val="134"/>
      </rPr>
      <t>股权、股份转让收入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</si>
  <si>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国有独资企业产权转让收入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</si>
  <si>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金融类企业国有股减持收入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</si>
  <si>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其他国有资本经营预算企业产权转让收入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</si>
  <si>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国有</t>
    </r>
    <r>
      <rPr>
        <sz val="10"/>
        <rFont val="宋体"/>
        <charset val="134"/>
      </rPr>
      <t>股权、股份清算收入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</si>
  <si>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国有独资企业清算收入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</si>
  <si>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其他国有资本经营预算企业清算收入</t>
    </r>
  </si>
  <si>
    <t>附表二十五</t>
  </si>
  <si>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年吴川市国有资本经营预算支出表
（按功能科目分类）</t>
    </r>
  </si>
  <si>
    <t>项目名称</t>
  </si>
  <si>
    <t>一、国有资本经营预算支出</t>
  </si>
  <si>
    <t>　　（一）解决历史遗留问题及改革成本支出</t>
  </si>
  <si>
    <t>　　　　　国有企业改革成本支出</t>
  </si>
  <si>
    <t>　　　　　其他解决历史遗留问题及改革成本支出</t>
  </si>
  <si>
    <t>二、转移性支出</t>
  </si>
  <si>
    <t>　　　国有资本经营预算转移支付支出</t>
  </si>
  <si>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　　国有企业经营预算上解支出</t>
    </r>
  </si>
  <si>
    <t>　　　国有资本经营预算调出资金</t>
  </si>
  <si>
    <t>五、结转下年支出</t>
  </si>
  <si>
    <t>附表二十六</t>
  </si>
  <si>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年吴川市国有资本经营预算支出表
（按经济科目分类）</t>
    </r>
  </si>
  <si>
    <t>　　　　　单位：万元</t>
  </si>
  <si>
    <t>　　项目支出</t>
  </si>
  <si>
    <t>　　　对企业补助支出</t>
  </si>
  <si>
    <t>　　　利息补贴</t>
  </si>
  <si>
    <r>
      <rPr>
        <sz val="10"/>
        <rFont val="宋体"/>
        <charset val="134"/>
      </rPr>
      <t>　　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费用补贴</t>
    </r>
  </si>
  <si>
    <t>　　　其他对个人和家庭补助</t>
  </si>
  <si>
    <t>　　　其他支出</t>
  </si>
  <si>
    <r>
      <rPr>
        <sz val="10"/>
        <rFont val="Arial"/>
        <charset val="134"/>
      </rPr>
      <t xml:space="preserve">         </t>
    </r>
    <r>
      <rPr>
        <sz val="10"/>
        <rFont val="宋体"/>
        <charset val="134"/>
      </rPr>
      <t>上下级政府间转移性支出</t>
    </r>
  </si>
  <si>
    <r>
      <rPr>
        <sz val="10"/>
        <rFont val="Arial"/>
        <charset val="134"/>
      </rPr>
      <t xml:space="preserve">        </t>
    </r>
    <r>
      <rPr>
        <sz val="10"/>
        <rFont val="宋体"/>
        <charset val="134"/>
      </rPr>
      <t>调出资金</t>
    </r>
  </si>
  <si>
    <t>附表二十七</t>
  </si>
  <si>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年吴川市社会保险基金收入预算表</t>
    </r>
  </si>
  <si>
    <t>预算数为上年
执行数的%</t>
  </si>
  <si>
    <t>一、机关事业单位基本养老保险基金收入</t>
  </si>
  <si>
    <r>
      <rPr>
        <sz val="10"/>
        <rFont val="Arial"/>
        <charset val="134"/>
      </rPr>
      <t xml:space="preserve">       </t>
    </r>
    <r>
      <rPr>
        <sz val="10"/>
        <rFont val="宋体"/>
        <charset val="134"/>
      </rPr>
      <t>机关事业单位基本养老保险费收入</t>
    </r>
  </si>
  <si>
    <t>　　机关事业单位基本养老保险基金财政补贴收入</t>
  </si>
  <si>
    <t>　　机关事业单位基本养老保险基金利息收入</t>
  </si>
  <si>
    <t>　　其他机关事业单位基本养老保险基金收入</t>
  </si>
  <si>
    <t xml:space="preserve">   上年结余收入</t>
  </si>
  <si>
    <t xml:space="preserve">   社会保险基金转移收入</t>
  </si>
  <si>
    <t xml:space="preserve">   上级补助收入</t>
  </si>
  <si>
    <t>根据上级要求，社会保险基金预算由市社保局编制，上年结余收入与市社保局的社会保险基金户一致。</t>
  </si>
  <si>
    <t>附表二十八</t>
  </si>
  <si>
    <r>
      <rPr>
        <sz val="16"/>
        <rFont val="Arial"/>
        <charset val="134"/>
      </rPr>
      <t>2022</t>
    </r>
    <r>
      <rPr>
        <sz val="16"/>
        <rFont val="宋体"/>
        <charset val="134"/>
      </rPr>
      <t>年吴川市社会保险基金支出预算表</t>
    </r>
  </si>
  <si>
    <t>一、机关事业单位养老保险基金支出</t>
  </si>
  <si>
    <t>　　基本养老金支出</t>
  </si>
  <si>
    <t>　　年终结余</t>
  </si>
  <si>
    <t>　　机关事业单位养老保险基金转移支出</t>
  </si>
  <si>
    <t>　　机关事业单位养老保险基金上解支出</t>
  </si>
  <si>
    <t>附表二十九</t>
  </si>
  <si>
    <t>吴川市地方政府债券发行及还本付息情况表</t>
  </si>
  <si>
    <r>
      <rPr>
        <sz val="10"/>
        <rFont val="Arial"/>
        <charset val="134"/>
      </rPr>
      <t xml:space="preserve">                                                                                         </t>
    </r>
    <r>
      <rPr>
        <sz val="10"/>
        <rFont val="宋体"/>
        <charset val="134"/>
      </rPr>
      <t>　　　　　　单位：万元</t>
    </r>
  </si>
  <si>
    <t>公式</t>
  </si>
  <si>
    <t>金额</t>
  </si>
  <si>
    <t>一、2021年发行执行数</t>
  </si>
  <si>
    <t>A=B+D</t>
  </si>
  <si>
    <t>（一）一般债券</t>
  </si>
  <si>
    <t>B</t>
  </si>
  <si>
    <t>其中：再融资债券</t>
  </si>
  <si>
    <t>C</t>
  </si>
  <si>
    <t>（二）专项债券</t>
  </si>
  <si>
    <t>D</t>
  </si>
  <si>
    <t>E</t>
  </si>
  <si>
    <t>二、2021年还本执行数</t>
  </si>
  <si>
    <t>F=G+H</t>
  </si>
  <si>
    <t>G</t>
  </si>
  <si>
    <t>H</t>
  </si>
  <si>
    <t>三、2021年付息执行数</t>
  </si>
  <si>
    <t>I=J+K</t>
  </si>
  <si>
    <t>J</t>
  </si>
  <si>
    <t>K</t>
  </si>
  <si>
    <t>四、2022年还本预算数</t>
  </si>
  <si>
    <t>L=M+O</t>
  </si>
  <si>
    <t>M</t>
  </si>
  <si>
    <t>其中：再融资</t>
  </si>
  <si>
    <t xml:space="preserve">      财政预算安排 </t>
  </si>
  <si>
    <t>N</t>
  </si>
  <si>
    <t>O</t>
  </si>
  <si>
    <t xml:space="preserve">      财政预算安排</t>
  </si>
  <si>
    <t>P</t>
  </si>
  <si>
    <t>五、2022年付息预算数</t>
  </si>
  <si>
    <t>Q=R+S</t>
  </si>
  <si>
    <t>R</t>
  </si>
  <si>
    <t>S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</si>
</sst>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0_ "/>
    <numFmt numFmtId="178" formatCode="#,##0_ ;[Red]\-#,##0\ "/>
    <numFmt numFmtId="179" formatCode="#,##0_);[Red]\(#,##0\)"/>
    <numFmt numFmtId="180" formatCode="0.0%"/>
    <numFmt numFmtId="181" formatCode="#,##0_ "/>
  </numFmts>
  <fonts count="75">
    <font>
      <sz val="10"/>
      <name val="Arial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6"/>
      <name val="Arial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6"/>
      <name val="Arial"/>
      <charset val="134"/>
    </font>
    <font>
      <b/>
      <sz val="10"/>
      <name val="Arial"/>
      <charset val="134"/>
    </font>
    <font>
      <b/>
      <sz val="12"/>
      <name val="仿宋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Times New Roman"/>
      <charset val="134"/>
    </font>
    <font>
      <b/>
      <sz val="16"/>
      <name val="方正小标宋简体"/>
      <charset val="134"/>
    </font>
    <font>
      <b/>
      <sz val="11"/>
      <name val="仿宋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  <scheme val="minor"/>
    </font>
    <font>
      <b/>
      <sz val="10"/>
      <color theme="1"/>
      <name val="Arial"/>
      <charset val="134"/>
    </font>
    <font>
      <sz val="11"/>
      <name val="宋体"/>
      <charset val="134"/>
    </font>
    <font>
      <sz val="12"/>
      <name val="宋体"/>
      <charset val="134"/>
    </font>
    <font>
      <b/>
      <sz val="28"/>
      <name val="宋体"/>
      <charset val="134"/>
    </font>
    <font>
      <sz val="2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42"/>
      <name val="宋体"/>
      <charset val="134"/>
    </font>
    <font>
      <b/>
      <sz val="15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b/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42"/>
      <name val="宋体"/>
      <charset val="134"/>
    </font>
    <font>
      <sz val="9"/>
      <name val="宋体"/>
      <charset val="134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10"/>
      <color indexed="8"/>
      <name val="Arial"/>
      <charset val="134"/>
    </font>
    <font>
      <sz val="12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2"/>
      <name val="Courier"/>
      <charset val="134"/>
    </font>
    <font>
      <sz val="11"/>
      <color indexed="8"/>
      <name val="宋体"/>
      <charset val="134"/>
      <scheme val="minor"/>
    </font>
    <font>
      <sz val="16"/>
      <name val="宋体"/>
      <charset val="134"/>
    </font>
    <font>
      <sz val="10"/>
      <name val="Times New Roman"/>
      <charset val="134"/>
    </font>
  </fonts>
  <fills count="5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853">
    <xf numFmtId="0" fontId="0" fillId="0" borderId="0"/>
    <xf numFmtId="42" fontId="26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8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10" borderId="4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44" fontId="26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41" fontId="26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/>
    <xf numFmtId="0" fontId="35" fillId="0" borderId="0"/>
    <xf numFmtId="0" fontId="30" fillId="12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6" fillId="19" borderId="7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40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41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22" fillId="0" borderId="0"/>
    <xf numFmtId="0" fontId="44" fillId="0" borderId="8" applyNumberFormat="0" applyFill="0" applyAlignment="0" applyProtection="0">
      <alignment vertical="center"/>
    </xf>
    <xf numFmtId="0" fontId="22" fillId="0" borderId="0">
      <alignment vertical="center"/>
    </xf>
    <xf numFmtId="9" fontId="0" fillId="0" borderId="0" applyFont="0" applyFill="0" applyBorder="0" applyAlignment="0" applyProtection="0"/>
    <xf numFmtId="0" fontId="22" fillId="0" borderId="0"/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45" fillId="0" borderId="8" applyNumberFormat="0" applyFill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7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38" fillId="0" borderId="9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6" fillId="24" borderId="10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13" borderId="0" applyNumberFormat="0" applyBorder="0" applyAlignment="0" applyProtection="0">
      <alignment vertical="center"/>
    </xf>
    <xf numFmtId="0" fontId="22" fillId="0" borderId="0"/>
    <xf numFmtId="0" fontId="47" fillId="24" borderId="4" applyNumberFormat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8" fillId="25" borderId="11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50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51" fillId="0" borderId="13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53" fillId="2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2" fillId="0" borderId="0"/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8" fillId="3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2" fillId="0" borderId="0"/>
    <xf numFmtId="0" fontId="27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2" fillId="0" borderId="0"/>
    <xf numFmtId="0" fontId="33" fillId="3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5" fillId="0" borderId="0"/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0" fillId="0" borderId="0"/>
    <xf numFmtId="0" fontId="22" fillId="0" borderId="0"/>
    <xf numFmtId="0" fontId="30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0" borderId="0"/>
    <xf numFmtId="0" fontId="3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17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41" fillId="21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1" fillId="0" borderId="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13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6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1" fillId="0" borderId="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22" fillId="0" borderId="0"/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41" fillId="4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7" fillId="11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27" fillId="7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13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7" fillId="1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59" fillId="51" borderId="16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22" fillId="0" borderId="0"/>
    <xf numFmtId="0" fontId="27" fillId="11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2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41" fillId="2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4" fillId="0" borderId="1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/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41" fillId="2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/>
    <xf numFmtId="0" fontId="27" fillId="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27" fillId="9" borderId="0" applyNumberFormat="0" applyBorder="0" applyAlignment="0" applyProtection="0">
      <alignment vertical="center"/>
    </xf>
    <xf numFmtId="0" fontId="22" fillId="0" borderId="0"/>
    <xf numFmtId="0" fontId="56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57" fillId="47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2" fillId="0" borderId="0"/>
    <xf numFmtId="0" fontId="57" fillId="47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2" fillId="0" borderId="0"/>
    <xf numFmtId="0" fontId="57" fillId="47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" fontId="60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37" fontId="61" fillId="0" borderId="0"/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22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22" fillId="0" borderId="0"/>
    <xf numFmtId="0" fontId="63" fillId="0" borderId="0" applyNumberFormat="0" applyFill="0" applyBorder="0" applyAlignment="0" applyProtection="0">
      <alignment vertical="top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59" fillId="51" borderId="16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7" fillId="17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54" fillId="0" borderId="14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7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/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7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41" fillId="2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/>
    <xf numFmtId="0" fontId="64" fillId="53" borderId="0" applyNumberFormat="0" applyBorder="0" applyAlignment="0" applyProtection="0"/>
    <xf numFmtId="0" fontId="27" fillId="7" borderId="0" applyNumberFormat="0" applyBorder="0" applyAlignment="0" applyProtection="0">
      <alignment vertical="center"/>
    </xf>
    <xf numFmtId="0" fontId="64" fillId="53" borderId="0" applyNumberFormat="0" applyBorder="0" applyAlignment="0" applyProtection="0"/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41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41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41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41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7" fillId="18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41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41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41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41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41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41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7" fillId="18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35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35" fillId="0" borderId="0"/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1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22" fillId="0" borderId="0"/>
    <xf numFmtId="0" fontId="30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13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30" fillId="13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22" fillId="0" borderId="0"/>
    <xf numFmtId="0" fontId="30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30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7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66" fillId="6" borderId="18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66" fillId="6" borderId="18" applyNumberFormat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41" fillId="21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/>
    <xf numFmtId="0" fontId="3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0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22" fillId="0" borderId="0"/>
    <xf numFmtId="0" fontId="30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0" fillId="6" borderId="0" applyNumberFormat="0" applyBorder="0" applyAlignment="0" applyProtection="0">
      <alignment vertical="center"/>
    </xf>
    <xf numFmtId="0" fontId="22" fillId="0" borderId="0"/>
    <xf numFmtId="0" fontId="57" fillId="47" borderId="0" applyNumberFormat="0" applyBorder="0" applyAlignment="0" applyProtection="0"/>
    <xf numFmtId="0" fontId="22" fillId="0" borderId="0"/>
    <xf numFmtId="0" fontId="64" fillId="53" borderId="0" applyNumberFormat="0" applyBorder="0" applyAlignment="0" applyProtection="0"/>
    <xf numFmtId="0" fontId="64" fillId="53" borderId="0" applyNumberFormat="0" applyBorder="0" applyAlignment="0" applyProtection="0"/>
    <xf numFmtId="0" fontId="64" fillId="53" borderId="0" applyNumberFormat="0" applyBorder="0" applyAlignment="0" applyProtection="0"/>
    <xf numFmtId="0" fontId="22" fillId="0" borderId="0">
      <alignment vertical="center"/>
    </xf>
    <xf numFmtId="0" fontId="67" fillId="0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68" fillId="5" borderId="18" applyNumberFormat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22" fillId="0" borderId="0"/>
    <xf numFmtId="0" fontId="22" fillId="0" borderId="0"/>
    <xf numFmtId="0" fontId="36" fillId="0" borderId="6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22" fillId="0" borderId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31" fillId="0" borderId="5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1" fillId="0" borderId="5" applyNumberFormat="0" applyFill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22" fillId="0" borderId="0"/>
    <xf numFmtId="0" fontId="22" fillId="0" borderId="0"/>
    <xf numFmtId="0" fontId="31" fillId="0" borderId="5" applyNumberFormat="0" applyFill="0" applyAlignment="0" applyProtection="0">
      <alignment vertical="center"/>
    </xf>
    <xf numFmtId="0" fontId="22" fillId="0" borderId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/>
    <xf numFmtId="0" fontId="22" fillId="0" borderId="0"/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22" fillId="0" borderId="0"/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/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68" fillId="5" borderId="18" applyNumberFormat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68" fillId="5" borderId="18" applyNumberFormat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/>
    <xf numFmtId="0" fontId="54" fillId="0" borderId="14" applyNumberFormat="0" applyFill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43" fontId="60" fillId="0" borderId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36" fillId="0" borderId="0" applyNumberForma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43" fontId="60" fillId="0" borderId="0" applyFont="0" applyFill="0" applyBorder="0" applyAlignment="0" applyProtection="0">
      <alignment vertical="center"/>
    </xf>
    <xf numFmtId="0" fontId="22" fillId="0" borderId="0"/>
    <xf numFmtId="0" fontId="22" fillId="0" borderId="0"/>
    <xf numFmtId="0" fontId="36" fillId="0" borderId="0" applyNumberForma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59" fillId="51" borderId="16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60" fillId="0" borderId="0"/>
    <xf numFmtId="0" fontId="2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60" fillId="0" borderId="0"/>
    <xf numFmtId="0" fontId="2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30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30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2" fillId="0" borderId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30" fillId="4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5" fillId="0" borderId="15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58" fillId="50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>
      <alignment vertical="center"/>
    </xf>
    <xf numFmtId="0" fontId="2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2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6" fillId="0" borderId="0">
      <alignment vertical="center"/>
    </xf>
    <xf numFmtId="0" fontId="26" fillId="0" borderId="0">
      <alignment vertical="center"/>
    </xf>
    <xf numFmtId="0" fontId="70" fillId="5" borderId="19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5" fillId="0" borderId="17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4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58" fillId="50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5" fillId="0" borderId="15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45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30" fillId="4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69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69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60" fillId="0" borderId="0"/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30" fillId="4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6" fillId="6" borderId="18" applyNumberFormat="0" applyAlignment="0" applyProtection="0">
      <alignment vertical="center"/>
    </xf>
    <xf numFmtId="0" fontId="22" fillId="0" borderId="0"/>
    <xf numFmtId="0" fontId="66" fillId="6" borderId="18" applyNumberFormat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66" fillId="6" borderId="18" applyNumberFormat="0" applyAlignment="0" applyProtection="0">
      <alignment vertical="center"/>
    </xf>
    <xf numFmtId="0" fontId="22" fillId="0" borderId="0"/>
    <xf numFmtId="0" fontId="22" fillId="0" borderId="0"/>
    <xf numFmtId="0" fontId="66" fillId="6" borderId="18" applyNumberFormat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66" fillId="6" borderId="18" applyNumberFormat="0" applyAlignment="0" applyProtection="0">
      <alignment vertical="center"/>
    </xf>
    <xf numFmtId="0" fontId="22" fillId="0" borderId="0"/>
    <xf numFmtId="0" fontId="66" fillId="6" borderId="18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8" fillId="50" borderId="0" applyNumberFormat="0" applyBorder="0" applyAlignment="0" applyProtection="0">
      <alignment vertical="center"/>
    </xf>
    <xf numFmtId="0" fontId="22" fillId="0" borderId="0">
      <alignment vertical="center"/>
    </xf>
    <xf numFmtId="0" fontId="58" fillId="5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22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22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0" fillId="11" borderId="20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0" fillId="11" borderId="20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0" fillId="11" borderId="20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6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6" fontId="0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35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8" fillId="5" borderId="18" applyNumberFormat="0" applyAlignment="0" applyProtection="0">
      <alignment vertical="center"/>
    </xf>
    <xf numFmtId="0" fontId="68" fillId="5" borderId="18" applyNumberFormat="0" applyAlignment="0" applyProtection="0">
      <alignment vertical="center"/>
    </xf>
    <xf numFmtId="0" fontId="68" fillId="5" borderId="18" applyNumberFormat="0" applyAlignment="0" applyProtection="0">
      <alignment vertical="center"/>
    </xf>
    <xf numFmtId="0" fontId="68" fillId="5" borderId="18" applyNumberFormat="0" applyAlignment="0" applyProtection="0">
      <alignment vertical="center"/>
    </xf>
    <xf numFmtId="0" fontId="68" fillId="5" borderId="18" applyNumberFormat="0" applyAlignment="0" applyProtection="0">
      <alignment vertical="center"/>
    </xf>
    <xf numFmtId="0" fontId="59" fillId="51" borderId="16" applyNumberFormat="0" applyAlignment="0" applyProtection="0">
      <alignment vertical="center"/>
    </xf>
    <xf numFmtId="0" fontId="59" fillId="51" borderId="16" applyNumberFormat="0" applyAlignment="0" applyProtection="0">
      <alignment vertical="center"/>
    </xf>
    <xf numFmtId="0" fontId="59" fillId="51" borderId="16" applyNumberFormat="0" applyAlignment="0" applyProtection="0">
      <alignment vertical="center"/>
    </xf>
    <xf numFmtId="0" fontId="59" fillId="51" borderId="16" applyNumberFormat="0" applyAlignment="0" applyProtection="0">
      <alignment vertical="center"/>
    </xf>
    <xf numFmtId="0" fontId="59" fillId="51" borderId="1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67" fillId="0" borderId="0"/>
    <xf numFmtId="41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43" fontId="72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70" fillId="5" borderId="19" applyNumberFormat="0" applyAlignment="0" applyProtection="0">
      <alignment vertical="center"/>
    </xf>
    <xf numFmtId="0" fontId="70" fillId="5" borderId="19" applyNumberFormat="0" applyAlignment="0" applyProtection="0">
      <alignment vertical="center"/>
    </xf>
    <xf numFmtId="0" fontId="70" fillId="5" borderId="19" applyNumberFormat="0" applyAlignment="0" applyProtection="0">
      <alignment vertical="center"/>
    </xf>
    <xf numFmtId="0" fontId="70" fillId="5" borderId="19" applyNumberFormat="0" applyAlignment="0" applyProtection="0">
      <alignment vertical="center"/>
    </xf>
    <xf numFmtId="0" fontId="70" fillId="5" borderId="19" applyNumberFormat="0" applyAlignment="0" applyProtection="0">
      <alignment vertical="center"/>
    </xf>
    <xf numFmtId="0" fontId="70" fillId="5" borderId="19" applyNumberFormat="0" applyAlignment="0" applyProtection="0">
      <alignment vertical="center"/>
    </xf>
    <xf numFmtId="0" fontId="70" fillId="5" borderId="19" applyNumberFormat="0" applyAlignment="0" applyProtection="0">
      <alignment vertical="center"/>
    </xf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0" fillId="11" borderId="20" applyNumberFormat="0" applyFont="0" applyAlignment="0" applyProtection="0">
      <alignment vertical="center"/>
    </xf>
  </cellStyleXfs>
  <cellXfs count="1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 indent="4"/>
    </xf>
    <xf numFmtId="4" fontId="5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/>
    <xf numFmtId="177" fontId="0" fillId="0" borderId="1" xfId="0" applyNumberFormat="1" applyBorder="1"/>
    <xf numFmtId="0" fontId="1" fillId="0" borderId="1" xfId="0" applyFont="1" applyBorder="1"/>
    <xf numFmtId="0" fontId="9" fillId="2" borderId="1" xfId="6768" applyFont="1" applyFill="1" applyBorder="1">
      <alignment vertical="center"/>
    </xf>
    <xf numFmtId="0" fontId="9" fillId="2" borderId="1" xfId="6768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435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 indent="2"/>
    </xf>
    <xf numFmtId="178" fontId="12" fillId="0" borderId="1" xfId="4329" applyNumberFormat="1" applyFont="1" applyFill="1" applyBorder="1" applyAlignment="1">
      <alignment horizontal="right" vertical="center"/>
    </xf>
    <xf numFmtId="0" fontId="13" fillId="0" borderId="1" xfId="4350" applyFont="1" applyFill="1" applyBorder="1" applyAlignment="1"/>
    <xf numFmtId="0" fontId="11" fillId="0" borderId="1" xfId="0" applyFont="1" applyFill="1" applyBorder="1" applyAlignment="1">
      <alignment horizontal="left" vertical="center" wrapText="1" indent="2"/>
    </xf>
    <xf numFmtId="179" fontId="12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178" fontId="11" fillId="0" borderId="1" xfId="4329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80" fontId="12" fillId="0" borderId="1" xfId="117" applyNumberFormat="1" applyFont="1" applyFill="1" applyBorder="1" applyAlignment="1">
      <alignment horizontal="right" vertical="center"/>
    </xf>
    <xf numFmtId="179" fontId="12" fillId="0" borderId="1" xfId="1157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43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/>
    </xf>
    <xf numFmtId="41" fontId="0" fillId="0" borderId="1" xfId="0" applyNumberFormat="1" applyBorder="1"/>
    <xf numFmtId="43" fontId="0" fillId="0" borderId="1" xfId="0" applyNumberFormat="1" applyBorder="1"/>
    <xf numFmtId="0" fontId="0" fillId="0" borderId="1" xfId="0" applyFont="1" applyBorder="1"/>
    <xf numFmtId="41" fontId="0" fillId="0" borderId="1" xfId="0" applyNumberFormat="1" applyBorder="1" applyAlignment="1">
      <alignment horizontal="center" vertical="center"/>
    </xf>
    <xf numFmtId="181" fontId="8" fillId="0" borderId="1" xfId="0" applyNumberFormat="1" applyFon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41" fontId="10" fillId="2" borderId="1" xfId="4510" applyNumberFormat="1" applyFont="1" applyFill="1" applyBorder="1" applyAlignment="1">
      <alignment horizontal="center" vertical="center"/>
    </xf>
    <xf numFmtId="181" fontId="10" fillId="2" borderId="1" xfId="4510" applyNumberFormat="1" applyFont="1" applyFill="1" applyBorder="1" applyAlignment="1">
      <alignment horizontal="center" vertical="center"/>
    </xf>
    <xf numFmtId="41" fontId="1" fillId="2" borderId="1" xfId="4510" applyNumberFormat="1" applyFont="1" applyFill="1" applyBorder="1" applyAlignment="1">
      <alignment horizontal="center" vertical="center"/>
    </xf>
    <xf numFmtId="0" fontId="15" fillId="2" borderId="1" xfId="6736" applyFont="1" applyFill="1" applyBorder="1">
      <alignment vertical="center"/>
    </xf>
    <xf numFmtId="41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/>
    <xf numFmtId="177" fontId="8" fillId="0" borderId="1" xfId="0" applyNumberFormat="1" applyFont="1" applyBorder="1"/>
    <xf numFmtId="0" fontId="16" fillId="2" borderId="1" xfId="0" applyFont="1" applyFill="1" applyBorder="1"/>
    <xf numFmtId="0" fontId="17" fillId="0" borderId="0" xfId="0" applyFont="1"/>
    <xf numFmtId="0" fontId="18" fillId="0" borderId="1" xfId="0" applyFont="1" applyBorder="1"/>
    <xf numFmtId="0" fontId="18" fillId="0" borderId="0" xfId="0" applyFont="1"/>
    <xf numFmtId="0" fontId="0" fillId="0" borderId="0" xfId="0" applyAlignment="1">
      <alignment horizontal="left" vertical="top" wrapText="1"/>
    </xf>
    <xf numFmtId="41" fontId="0" fillId="0" borderId="0" xfId="0" applyNumberFormat="1"/>
    <xf numFmtId="0" fontId="2" fillId="0" borderId="0" xfId="0" applyFont="1" applyAlignment="1">
      <alignment horizontal="center" wrapText="1"/>
    </xf>
    <xf numFmtId="41" fontId="3" fillId="0" borderId="0" xfId="0" applyNumberFormat="1" applyFont="1" applyAlignment="1">
      <alignment horizontal="center" wrapText="1"/>
    </xf>
    <xf numFmtId="0" fontId="1" fillId="3" borderId="1" xfId="0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3" borderId="1" xfId="0" applyFill="1" applyBorder="1"/>
    <xf numFmtId="41" fontId="0" fillId="3" borderId="1" xfId="0" applyNumberFormat="1" applyFill="1" applyBorder="1"/>
    <xf numFmtId="0" fontId="1" fillId="4" borderId="1" xfId="0" applyNumberFormat="1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0" fillId="4" borderId="1" xfId="0" applyFill="1" applyBorder="1"/>
    <xf numFmtId="41" fontId="0" fillId="4" borderId="1" xfId="0" applyNumberFormat="1" applyFill="1" applyBorder="1"/>
    <xf numFmtId="0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1" fontId="19" fillId="0" borderId="1" xfId="0" applyNumberFormat="1" applyFont="1" applyFill="1" applyBorder="1" applyAlignment="1"/>
    <xf numFmtId="41" fontId="17" fillId="0" borderId="1" xfId="0" applyNumberFormat="1" applyFont="1" applyBorder="1"/>
    <xf numFmtId="41" fontId="17" fillId="4" borderId="1" xfId="0" applyNumberFormat="1" applyFont="1" applyFill="1" applyBorder="1"/>
    <xf numFmtId="41" fontId="0" fillId="0" borderId="1" xfId="0" applyNumberFormat="1" applyFont="1" applyBorder="1"/>
    <xf numFmtId="0" fontId="0" fillId="0" borderId="0" xfId="0" applyAlignment="1">
      <alignment wrapText="1"/>
    </xf>
    <xf numFmtId="41" fontId="0" fillId="0" borderId="0" xfId="0" applyNumberFormat="1" applyAlignment="1">
      <alignment wrapText="1"/>
    </xf>
    <xf numFmtId="0" fontId="0" fillId="2" borderId="1" xfId="0" applyFill="1" applyBorder="1"/>
    <xf numFmtId="0" fontId="18" fillId="2" borderId="1" xfId="0" applyFont="1" applyFill="1" applyBorder="1"/>
    <xf numFmtId="0" fontId="20" fillId="2" borderId="1" xfId="0" applyFont="1" applyFill="1" applyBorder="1"/>
    <xf numFmtId="41" fontId="1" fillId="0" borderId="0" xfId="0" applyNumberFormat="1" applyFont="1"/>
    <xf numFmtId="41" fontId="18" fillId="2" borderId="1" xfId="0" applyNumberFormat="1" applyFont="1" applyFill="1" applyBorder="1"/>
    <xf numFmtId="41" fontId="18" fillId="2" borderId="1" xfId="0" applyNumberFormat="1" applyFont="1" applyFill="1" applyBorder="1" applyAlignment="1">
      <alignment vertical="center"/>
    </xf>
    <xf numFmtId="41" fontId="18" fillId="0" borderId="1" xfId="0" applyNumberFormat="1" applyFont="1" applyBorder="1"/>
    <xf numFmtId="41" fontId="8" fillId="0" borderId="1" xfId="0" applyNumberFormat="1" applyFont="1" applyBorder="1"/>
    <xf numFmtId="0" fontId="8" fillId="0" borderId="1" xfId="0" applyFont="1" applyBorder="1" applyAlignment="1">
      <alignment horizontal="center" vertical="center" wrapText="1"/>
    </xf>
    <xf numFmtId="177" fontId="20" fillId="2" borderId="1" xfId="0" applyNumberFormat="1" applyFont="1" applyFill="1" applyBorder="1" applyAlignment="1"/>
    <xf numFmtId="0" fontId="20" fillId="0" borderId="1" xfId="0" applyFont="1" applyBorder="1"/>
    <xf numFmtId="0" fontId="1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12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3" fontId="21" fillId="0" borderId="1" xfId="6759" applyNumberFormat="1" applyFont="1" applyFill="1" applyBorder="1" applyAlignment="1" applyProtection="1">
      <alignment vertical="center"/>
    </xf>
    <xf numFmtId="0" fontId="22" fillId="0" borderId="0" xfId="6759" applyAlignment="1">
      <alignment wrapText="1"/>
    </xf>
    <xf numFmtId="3" fontId="22" fillId="0" borderId="0" xfId="6759" applyNumberFormat="1" applyFont="1" applyFill="1" applyProtection="1"/>
    <xf numFmtId="0" fontId="22" fillId="0" borderId="0" xfId="6759"/>
    <xf numFmtId="3" fontId="2" fillId="0" borderId="0" xfId="6759" applyNumberFormat="1" applyFont="1" applyFill="1" applyAlignment="1" applyProtection="1">
      <alignment horizontal="center" vertical="center"/>
    </xf>
    <xf numFmtId="3" fontId="1" fillId="0" borderId="0" xfId="6759" applyNumberFormat="1" applyFont="1" applyFill="1" applyAlignment="1" applyProtection="1">
      <alignment horizontal="right" vertical="center"/>
    </xf>
    <xf numFmtId="3" fontId="22" fillId="0" borderId="0" xfId="6759" applyNumberFormat="1" applyFont="1" applyFill="1" applyAlignment="1" applyProtection="1">
      <alignment vertical="center"/>
    </xf>
    <xf numFmtId="3" fontId="1" fillId="0" borderId="0" xfId="6759" applyNumberFormat="1" applyFont="1" applyFill="1" applyBorder="1" applyAlignment="1" applyProtection="1">
      <alignment vertical="center"/>
    </xf>
    <xf numFmtId="3" fontId="1" fillId="0" borderId="0" xfId="6759" applyNumberFormat="1" applyFont="1" applyFill="1" applyBorder="1" applyAlignment="1" applyProtection="1">
      <alignment horizontal="right" vertical="center"/>
    </xf>
    <xf numFmtId="3" fontId="21" fillId="0" borderId="1" xfId="6759" applyNumberFormat="1" applyFont="1" applyFill="1" applyBorder="1" applyAlignment="1" applyProtection="1">
      <alignment horizontal="center" vertical="center"/>
    </xf>
    <xf numFmtId="3" fontId="21" fillId="0" borderId="1" xfId="6759" applyNumberFormat="1" applyFont="1" applyFill="1" applyBorder="1" applyAlignment="1" applyProtection="1">
      <alignment horizontal="center" vertical="center" wrapText="1"/>
    </xf>
    <xf numFmtId="41" fontId="22" fillId="0" borderId="1" xfId="6759" applyNumberFormat="1" applyBorder="1" applyAlignment="1">
      <alignment horizontal="center" vertical="center"/>
    </xf>
    <xf numFmtId="41" fontId="22" fillId="0" borderId="1" xfId="6759" applyNumberFormat="1" applyBorder="1" applyAlignment="1">
      <alignment horizontal="center" vertical="center" wrapText="1"/>
    </xf>
    <xf numFmtId="3" fontId="22" fillId="0" borderId="0" xfId="6759" applyNumberFormat="1" applyFont="1" applyFill="1" applyBorder="1" applyAlignment="1" applyProtection="1"/>
    <xf numFmtId="3" fontId="2" fillId="0" borderId="0" xfId="6759" applyNumberFormat="1" applyFont="1" applyFill="1" applyBorder="1" applyAlignment="1" applyProtection="1">
      <alignment horizontal="center" vertical="center"/>
    </xf>
    <xf numFmtId="3" fontId="22" fillId="0" borderId="0" xfId="6759" applyNumberFormat="1" applyFont="1" applyFill="1" applyBorder="1" applyAlignment="1" applyProtection="1">
      <alignment vertical="center"/>
    </xf>
    <xf numFmtId="3" fontId="1" fillId="0" borderId="3" xfId="6759" applyNumberFormat="1" applyFont="1" applyFill="1" applyBorder="1" applyAlignment="1" applyProtection="1">
      <alignment horizontal="right" vertical="center"/>
    </xf>
    <xf numFmtId="0" fontId="21" fillId="0" borderId="1" xfId="6759" applyNumberFormat="1" applyFont="1" applyFill="1" applyBorder="1" applyAlignment="1">
      <alignment horizontal="center" vertical="center"/>
    </xf>
    <xf numFmtId="3" fontId="21" fillId="0" borderId="1" xfId="6759" applyNumberFormat="1" applyFont="1" applyFill="1" applyBorder="1" applyAlignment="1" applyProtection="1">
      <alignment horizontal="left" vertical="center"/>
    </xf>
    <xf numFmtId="41" fontId="21" fillId="0" borderId="1" xfId="6759" applyNumberFormat="1" applyFont="1" applyFill="1" applyBorder="1" applyAlignment="1">
      <alignment vertical="center"/>
    </xf>
    <xf numFmtId="0" fontId="21" fillId="0" borderId="1" xfId="6759" applyNumberFormat="1" applyFont="1" applyFill="1" applyBorder="1" applyAlignment="1" applyProtection="1">
      <alignment horizontal="center" vertical="center"/>
    </xf>
    <xf numFmtId="0" fontId="21" fillId="0" borderId="1" xfId="6759" applyNumberFormat="1" applyFont="1" applyFill="1" applyBorder="1" applyAlignment="1" applyProtection="1">
      <alignment vertical="center"/>
    </xf>
    <xf numFmtId="0" fontId="22" fillId="0" borderId="0" xfId="6759" applyFont="1"/>
    <xf numFmtId="0" fontId="22" fillId="0" borderId="0" xfId="6759" applyAlignment="1">
      <alignment horizontal="right"/>
    </xf>
    <xf numFmtId="3" fontId="22" fillId="0" borderId="1" xfId="6759" applyNumberFormat="1" applyFont="1" applyFill="1" applyBorder="1" applyAlignment="1" applyProtection="1">
      <alignment horizontal="center" vertical="center"/>
    </xf>
    <xf numFmtId="0" fontId="22" fillId="5" borderId="1" xfId="6759" applyNumberFormat="1" applyFont="1" applyFill="1" applyBorder="1" applyAlignment="1" applyProtection="1">
      <alignment horizontal="center" vertical="center"/>
    </xf>
    <xf numFmtId="41" fontId="22" fillId="5" borderId="1" xfId="6759" applyNumberFormat="1" applyFont="1" applyFill="1" applyBorder="1" applyAlignment="1" applyProtection="1">
      <alignment horizontal="center" vertical="center" wrapText="1"/>
    </xf>
    <xf numFmtId="0" fontId="22" fillId="0" borderId="1" xfId="6759" applyNumberFormat="1" applyFont="1" applyFill="1" applyBorder="1" applyAlignment="1" applyProtection="1">
      <alignment horizontal="center" vertical="center" wrapText="1"/>
    </xf>
    <xf numFmtId="41" fontId="21" fillId="5" borderId="1" xfId="6759" applyNumberFormat="1" applyFont="1" applyFill="1" applyBorder="1" applyAlignment="1">
      <alignment vertical="center"/>
    </xf>
    <xf numFmtId="3" fontId="22" fillId="5" borderId="1" xfId="6759" applyNumberFormat="1" applyFont="1" applyFill="1" applyBorder="1" applyAlignment="1" applyProtection="1">
      <alignment vertical="center"/>
    </xf>
    <xf numFmtId="0" fontId="22" fillId="0" borderId="1" xfId="6759" applyNumberFormat="1" applyFont="1" applyFill="1" applyBorder="1" applyAlignment="1" applyProtection="1">
      <alignment vertical="center" wrapText="1"/>
    </xf>
    <xf numFmtId="0" fontId="21" fillId="5" borderId="1" xfId="6759" applyNumberFormat="1" applyFont="1" applyFill="1" applyBorder="1" applyAlignment="1">
      <alignment vertical="center" wrapText="1"/>
    </xf>
    <xf numFmtId="3" fontId="22" fillId="0" borderId="1" xfId="6759" applyNumberFormat="1" applyFont="1" applyFill="1" applyBorder="1" applyAlignment="1" applyProtection="1">
      <alignment vertical="center"/>
    </xf>
    <xf numFmtId="3" fontId="21" fillId="5" borderId="1" xfId="6759" applyNumberFormat="1" applyFont="1" applyFill="1" applyBorder="1" applyAlignment="1" applyProtection="1">
      <alignment vertical="center"/>
    </xf>
    <xf numFmtId="0" fontId="21" fillId="0" borderId="1" xfId="6759" applyNumberFormat="1" applyFont="1" applyBorder="1" applyAlignment="1">
      <alignment horizontal="center" vertical="center"/>
    </xf>
    <xf numFmtId="41" fontId="22" fillId="0" borderId="0" xfId="0" applyNumberFormat="1" applyFont="1" applyFill="1" applyBorder="1" applyAlignment="1">
      <alignment vertical="center"/>
    </xf>
    <xf numFmtId="3" fontId="22" fillId="0" borderId="0" xfId="6759" applyNumberFormat="1" applyFont="1" applyFill="1" applyAlignment="1" applyProtection="1"/>
    <xf numFmtId="41" fontId="1" fillId="0" borderId="3" xfId="6759" applyNumberFormat="1" applyFont="1" applyFill="1" applyBorder="1" applyAlignment="1" applyProtection="1">
      <alignment vertical="center"/>
    </xf>
    <xf numFmtId="3" fontId="1" fillId="0" borderId="3" xfId="6759" applyNumberFormat="1" applyFont="1" applyFill="1" applyBorder="1" applyAlignment="1" applyProtection="1">
      <alignment vertical="center"/>
    </xf>
    <xf numFmtId="41" fontId="1" fillId="0" borderId="3" xfId="6759" applyNumberFormat="1" applyFont="1" applyFill="1" applyBorder="1" applyAlignment="1" applyProtection="1">
      <alignment horizontal="right" vertical="center"/>
    </xf>
    <xf numFmtId="41" fontId="21" fillId="0" borderId="1" xfId="6759" applyNumberFormat="1" applyFont="1" applyFill="1" applyBorder="1" applyAlignment="1" applyProtection="1">
      <alignment horizontal="center" vertical="center" wrapText="1"/>
    </xf>
    <xf numFmtId="0" fontId="21" fillId="0" borderId="0" xfId="6759" applyNumberFormat="1" applyFont="1" applyBorder="1" applyAlignment="1">
      <alignment horizontal="center" vertical="center"/>
    </xf>
    <xf numFmtId="0" fontId="21" fillId="0" borderId="1" xfId="6759" applyNumberFormat="1" applyFont="1" applyFill="1" applyBorder="1" applyAlignment="1">
      <alignment horizontal="center" vertical="center" wrapText="1"/>
    </xf>
    <xf numFmtId="0" fontId="21" fillId="0" borderId="0" xfId="6759" applyNumberFormat="1" applyFont="1" applyBorder="1" applyAlignment="1">
      <alignment vertical="center"/>
    </xf>
    <xf numFmtId="0" fontId="21" fillId="0" borderId="1" xfId="6759" applyNumberFormat="1" applyFont="1" applyFill="1" applyBorder="1" applyAlignment="1" applyProtection="1">
      <alignment vertical="center" wrapText="1"/>
    </xf>
    <xf numFmtId="0" fontId="21" fillId="0" borderId="1" xfId="6759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41" fontId="22" fillId="0" borderId="1" xfId="0" applyNumberFormat="1" applyFont="1" applyFill="1" applyBorder="1" applyAlignment="1">
      <alignment vertical="center"/>
    </xf>
    <xf numFmtId="0" fontId="21" fillId="0" borderId="1" xfId="6759" applyNumberFormat="1" applyFont="1" applyFill="1" applyBorder="1" applyAlignment="1">
      <alignment vertical="center"/>
    </xf>
    <xf numFmtId="0" fontId="22" fillId="5" borderId="0" xfId="6759" applyFill="1" applyAlignment="1">
      <alignment horizontal="center"/>
    </xf>
    <xf numFmtId="3" fontId="22" fillId="5" borderId="0" xfId="6759" applyNumberFormat="1" applyFont="1" applyFill="1" applyAlignment="1" applyProtection="1"/>
    <xf numFmtId="0" fontId="22" fillId="5" borderId="0" xfId="6759" applyFill="1"/>
    <xf numFmtId="3" fontId="2" fillId="5" borderId="0" xfId="6759" applyNumberFormat="1" applyFont="1" applyFill="1" applyAlignment="1" applyProtection="1">
      <alignment horizontal="center" vertical="center"/>
    </xf>
    <xf numFmtId="3" fontId="1" fillId="5" borderId="0" xfId="6759" applyNumberFormat="1" applyFont="1" applyFill="1" applyBorder="1" applyAlignment="1" applyProtection="1">
      <alignment horizontal="right" vertical="center"/>
    </xf>
    <xf numFmtId="3" fontId="21" fillId="5" borderId="1" xfId="6759" applyNumberFormat="1" applyFont="1" applyFill="1" applyBorder="1" applyAlignment="1" applyProtection="1">
      <alignment horizontal="center" vertical="center"/>
    </xf>
    <xf numFmtId="0" fontId="21" fillId="5" borderId="1" xfId="6759" applyFont="1" applyFill="1" applyBorder="1" applyAlignment="1">
      <alignment horizontal="center" vertical="center"/>
    </xf>
    <xf numFmtId="0" fontId="22" fillId="0" borderId="0" xfId="6759" applyAlignment="1">
      <alignment horizontal="center"/>
    </xf>
    <xf numFmtId="0" fontId="21" fillId="0" borderId="1" xfId="6759" applyFont="1" applyBorder="1" applyAlignment="1">
      <alignment horizontal="center" vertical="center"/>
    </xf>
    <xf numFmtId="41" fontId="21" fillId="0" borderId="1" xfId="6759" applyNumberFormat="1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</cellXfs>
  <cellStyles count="6853">
    <cellStyle name="常规" xfId="0" builtinId="0"/>
    <cellStyle name="货币[0]" xfId="1" builtinId="7"/>
    <cellStyle name="常规 3 9 4" xfId="2"/>
    <cellStyle name="20% - 强调文字颜色 6 3 2 5 3" xfId="3"/>
    <cellStyle name="常规 2 11 8 3 5" xfId="4"/>
    <cellStyle name="20% - 强调文字颜色 1 2" xfId="5"/>
    <cellStyle name="常规 11 3 5 2" xfId="6"/>
    <cellStyle name="40% - 强调文字颜色 1 3 2 3" xfId="7"/>
    <cellStyle name="常规 2 13 4 2" xfId="8"/>
    <cellStyle name="常规 2 12 12 4" xfId="9"/>
    <cellStyle name="20% - 强调文字颜色 3" xfId="10" builtinId="38"/>
    <cellStyle name="20% - 强调文字颜色 5 3 2 5 4" xfId="11"/>
    <cellStyle name="20% - 强调文字颜色 6 3 5 5" xfId="12"/>
    <cellStyle name="输入" xfId="13" builtinId="20"/>
    <cellStyle name="20% - 强调文字颜色 3 2 3 3" xfId="14"/>
    <cellStyle name="常规 2 2 7 5" xfId="15"/>
    <cellStyle name="货币" xfId="16" builtinId="4"/>
    <cellStyle name="20% - 强调文字颜色 2 3 6" xfId="17"/>
    <cellStyle name="20% - 强调文字颜色 6 2 2 4 5" xfId="18"/>
    <cellStyle name="60% - 强调文字颜色 6 3 3 3" xfId="19"/>
    <cellStyle name="60% - 强调文字颜色 4 3 2 4 2" xfId="20"/>
    <cellStyle name="常规 20 4 2" xfId="21"/>
    <cellStyle name="常规 15 4 2" xfId="22"/>
    <cellStyle name="20% - 强调文字颜色 4 2 4 3" xfId="23"/>
    <cellStyle name="常规 3 2 8 5" xfId="24"/>
    <cellStyle name="常规 2 22 4" xfId="25"/>
    <cellStyle name="常规 2 17 4" xfId="26"/>
    <cellStyle name="千位分隔[0]" xfId="27" builtinId="6"/>
    <cellStyle name="40% - 强调文字颜色 4 3 4" xfId="28"/>
    <cellStyle name="60% - 强调文字颜色 5 3 9" xfId="29"/>
    <cellStyle name="40% - 强调文字颜色 3 3 3 2" xfId="30"/>
    <cellStyle name="40% - 强调文字颜色 3" xfId="31" builtinId="39"/>
    <cellStyle name="标题 1 2 4 4" xfId="32"/>
    <cellStyle name="常规 3 10 6" xfId="33"/>
    <cellStyle name="20% - 强调文字颜色 1 3 6 3" xfId="34"/>
    <cellStyle name="差" xfId="35" builtinId="27"/>
    <cellStyle name="常规 2 12 9" xfId="36"/>
    <cellStyle name="20% - 强调文字颜色 3 2 2 2 4" xfId="37"/>
    <cellStyle name="60% - 强调文字颜色 5 3 5 4" xfId="38"/>
    <cellStyle name="千位分隔" xfId="39" builtinId="3"/>
    <cellStyle name="常规 14 3 3 3" xfId="40"/>
    <cellStyle name="常规 29 5 2" xfId="41"/>
    <cellStyle name="20% - 强调文字颜色 5 2 3 5" xfId="42"/>
    <cellStyle name="常规 4 9 7" xfId="43"/>
    <cellStyle name="60% - 强调文字颜色 3" xfId="44" builtinId="40"/>
    <cellStyle name="40% - 强调文字颜色 2 3 5 3" xfId="45"/>
    <cellStyle name="常规 3 7 8 2" xfId="46"/>
    <cellStyle name="超链接" xfId="47" builtinId="8"/>
    <cellStyle name="20% - 强调文字颜色 4 2 6 3" xfId="48"/>
    <cellStyle name="常规 2 24 4" xfId="49"/>
    <cellStyle name="常规 2 19 4" xfId="50"/>
    <cellStyle name="60% - 强调文字颜色 1 3 3 4" xfId="51"/>
    <cellStyle name="常规 2 12 2 5 4" xfId="52"/>
    <cellStyle name="常规 2 10 12 2" xfId="53"/>
    <cellStyle name="20% - 强调文字颜色 2 3 2 8" xfId="54"/>
    <cellStyle name="常规 10 2 2 3" xfId="55"/>
    <cellStyle name="样式 1 5" xfId="56"/>
    <cellStyle name="60% - 强调文字颜色 1 2 4 4" xfId="57"/>
    <cellStyle name="百分比" xfId="58" builtinId="5"/>
    <cellStyle name="40% - 强调文字颜色 5 3 3 2" xfId="59"/>
    <cellStyle name="常规 3 3 2 4" xfId="60"/>
    <cellStyle name="20% - 强调文字颜色 2 2 2 4 5" xfId="61"/>
    <cellStyle name="60% - 强调文字颜色 4 2 2 2" xfId="62"/>
    <cellStyle name="标题 3 2 2 10" xfId="63"/>
    <cellStyle name="20% - 强调文字颜色 3 3 2 4 2" xfId="64"/>
    <cellStyle name="常规 4 7 8" xfId="65"/>
    <cellStyle name="已访问的超链接" xfId="66" builtinId="9"/>
    <cellStyle name="40% - 强调文字颜色 2 3 3 4" xfId="67"/>
    <cellStyle name="常规 12 2 2 3" xfId="68"/>
    <cellStyle name="常规 4 12 3" xfId="69"/>
    <cellStyle name="常规 6 13" xfId="70"/>
    <cellStyle name="60% - 强调文字颜色 3 2 4 4" xfId="71"/>
    <cellStyle name="常规 2 21 9" xfId="72"/>
    <cellStyle name="常规 2 16 9" xfId="73"/>
    <cellStyle name="注释" xfId="74" builtinId="10"/>
    <cellStyle name="60% - 强调文字颜色 2 3" xfId="75"/>
    <cellStyle name="常规 3 29 7 2" xfId="76"/>
    <cellStyle name="20% - 强调文字颜色 5 2 3 4" xfId="77"/>
    <cellStyle name="常规 4 9 6" xfId="78"/>
    <cellStyle name="60% - 强调文字颜色 2" xfId="79" builtinId="36"/>
    <cellStyle name="40% - 强调文字颜色 2 3 5 2" xfId="80"/>
    <cellStyle name="常规 4 6 7 2" xfId="81"/>
    <cellStyle name="20% - 强调文字颜色 2 3 2 2 5" xfId="82"/>
    <cellStyle name="60% - 强调文字颜色 3 3 2 5 5" xfId="83"/>
    <cellStyle name="常规 2 29 6" xfId="84"/>
    <cellStyle name="标题 4" xfId="85" builtinId="19"/>
    <cellStyle name="解释性文本 2 2" xfId="86"/>
    <cellStyle name="40% - 强调文字颜色 2 3 2 3 2" xfId="87"/>
    <cellStyle name="20% - 强调文字颜色 5 3 6" xfId="88"/>
    <cellStyle name="20% - 强调文字颜色 4 3 2 2 3" xfId="89"/>
    <cellStyle name="20% - 强调文字颜色 4 3 4 3" xfId="90"/>
    <cellStyle name="常规 3 3 8 5" xfId="91"/>
    <cellStyle name="常规 14 3 2 5" xfId="92"/>
    <cellStyle name="60% - 强调文字颜色 5 3 2 5 3" xfId="93"/>
    <cellStyle name="常规 2 31 7 2" xfId="94"/>
    <cellStyle name="常规 2 26 7 2" xfId="95"/>
    <cellStyle name="常规 4 2 2 3" xfId="96"/>
    <cellStyle name="常规 4 4 3" xfId="97"/>
    <cellStyle name="常规 6 5" xfId="98"/>
    <cellStyle name="警告文本" xfId="99" builtinId="11"/>
    <cellStyle name="常规 2 10 17" xfId="100"/>
    <cellStyle name="常规 18 2 4 4" xfId="101"/>
    <cellStyle name="差 3 2 3 5" xfId="102"/>
    <cellStyle name="40% - 强调文字颜色 5 3 2 3 3" xfId="103"/>
    <cellStyle name="标题" xfId="104" builtinId="15"/>
    <cellStyle name="解释性文本" xfId="105" builtinId="53"/>
    <cellStyle name="常规 12 3 5" xfId="106"/>
    <cellStyle name="40% - 强调文字颜色 2 3 6 5" xfId="107"/>
    <cellStyle name="20% - 强调文字颜色 2 3 2 2 2" xfId="108"/>
    <cellStyle name="标题 3 3 2 5 4" xfId="109"/>
    <cellStyle name="40% - 强调文字颜色 4 2 6 5" xfId="110"/>
    <cellStyle name="40% - 强调文字颜色 3 3 2 4 5" xfId="111"/>
    <cellStyle name="常规 18 3 3 5" xfId="112"/>
    <cellStyle name="60% - 强调文字颜色 3 3 2 5 2" xfId="113"/>
    <cellStyle name="常规 2 29 3" xfId="114"/>
    <cellStyle name="标题 1" xfId="115" builtinId="16"/>
    <cellStyle name="常规 10 6 11 3" xfId="116"/>
    <cellStyle name="百分比 4" xfId="117"/>
    <cellStyle name="常规 2 10 8 4 5" xfId="118"/>
    <cellStyle name="20% - 强调文字颜色 5 3 3" xfId="119"/>
    <cellStyle name="40% - 强调文字颜色 6 3 8" xfId="120"/>
    <cellStyle name="20% - 强调文字颜色 2 3 2 2 3" xfId="121"/>
    <cellStyle name="标题 3 3 2 5 5" xfId="122"/>
    <cellStyle name="60% - 强调文字颜色 3 3 2 5 3" xfId="123"/>
    <cellStyle name="常规 2 29 4" xfId="124"/>
    <cellStyle name="标题 2" xfId="125" builtinId="17"/>
    <cellStyle name="常规 10 6 11 4" xfId="126"/>
    <cellStyle name="20% - 强调文字颜色 5 3 4" xfId="127"/>
    <cellStyle name="40% - 强调文字颜色 6 3 9" xfId="128"/>
    <cellStyle name="20% - 强调文字颜色 5 2 3 3" xfId="129"/>
    <cellStyle name="常规 4 9 5" xfId="130"/>
    <cellStyle name="20% - 强调文字颜色 4 3 11" xfId="131"/>
    <cellStyle name="差_安徽 缺口县区测算(地方填报)1 5 2 5" xfId="132"/>
    <cellStyle name="60% - 强调文字颜色 1" xfId="133" builtinId="32"/>
    <cellStyle name="20% - 强调文字颜色 1 3 9" xfId="134"/>
    <cellStyle name="常规 18 4 10" xfId="135"/>
    <cellStyle name="常规 2 32 5 2" xfId="136"/>
    <cellStyle name="常规 2 27 5 2" xfId="137"/>
    <cellStyle name="20% - 强调文字颜色 2 3 2 2 4" xfId="138"/>
    <cellStyle name="60% - 强调文字颜色 3 3 2 5 4" xfId="139"/>
    <cellStyle name="常规 2 29 5" xfId="140"/>
    <cellStyle name="标题 3" xfId="141" builtinId="18"/>
    <cellStyle name="常规 10 6 11 5" xfId="142"/>
    <cellStyle name="常规 3 9 4 2" xfId="143"/>
    <cellStyle name="20% - 强调文字颜色 5 3 5" xfId="144"/>
    <cellStyle name="60% - 强调文字颜色 4" xfId="145" builtinId="44"/>
    <cellStyle name="40% - 强调文字颜色 2 3 5 4" xfId="146"/>
    <cellStyle name="输出" xfId="147" builtinId="21"/>
    <cellStyle name="40% - 强调文字颜色 3 2 2 2 5" xfId="148"/>
    <cellStyle name="常规 6 8 5 2" xfId="149"/>
    <cellStyle name="常规 2 10 5 5 4" xfId="150"/>
    <cellStyle name="40% - 强调文字颜色 3 2 4 5" xfId="151"/>
    <cellStyle name="常规 2 3 18 2" xfId="152"/>
    <cellStyle name="计算" xfId="153" builtinId="22"/>
    <cellStyle name="标题 1 2 2 4" xfId="154"/>
    <cellStyle name="20% - 强调文字颜色 1 3 4 3" xfId="155"/>
    <cellStyle name="差 2 2 7" xfId="156"/>
    <cellStyle name="检查单元格" xfId="157" builtinId="23"/>
    <cellStyle name="40% - 强调文字颜色 1 3 2 5 3" xfId="158"/>
    <cellStyle name="40% - 强调文字颜色 4 3 10" xfId="159"/>
    <cellStyle name="常规 4 24 9" xfId="160"/>
    <cellStyle name="常规 4 19 9" xfId="161"/>
    <cellStyle name="标题 5 3 4" xfId="162"/>
    <cellStyle name="20% - 强调文字颜色 6" xfId="163" builtinId="50"/>
    <cellStyle name="40% - Accent5 4 2" xfId="164"/>
    <cellStyle name="40% - 强调文字颜色 1 2 9" xfId="165"/>
    <cellStyle name="20% - 强调文字颜色 2 3 4 5" xfId="166"/>
    <cellStyle name="常规 2 11 5 4 2" xfId="167"/>
    <cellStyle name="40% - 强调文字颜色 4 2 3 3" xfId="168"/>
    <cellStyle name="差_县区合并测算20080423(按照各省比重）_不含人员经费系数_财力性转移支付2010年预算参考数 3" xfId="169"/>
    <cellStyle name="强调文字颜色 2" xfId="170" builtinId="33"/>
    <cellStyle name="常规 10 5 9" xfId="171"/>
    <cellStyle name="20% - 强调文字颜色 5 2 5 2" xfId="172"/>
    <cellStyle name="常规 4 2 9 4" xfId="173"/>
    <cellStyle name="60% - 强调文字颜色 2 3 2 3" xfId="174"/>
    <cellStyle name="常规 15 2 3 4" xfId="175"/>
    <cellStyle name="60% - 强调文字颜色 6 2 5 5" xfId="176"/>
    <cellStyle name="20% - 强调文字颜色 6 3 5" xfId="177"/>
    <cellStyle name="常规 2 2 18 2" xfId="178"/>
    <cellStyle name="链接单元格" xfId="179" builtinId="24"/>
    <cellStyle name="60% - 强调文字颜色 4 2 3" xfId="180"/>
    <cellStyle name="20% - 强调文字颜色 3 3 2 5" xfId="181"/>
    <cellStyle name="常规 18 4 4 5" xfId="182"/>
    <cellStyle name="汇总" xfId="183" builtinId="25"/>
    <cellStyle name="20% - 强调文字颜色 1 2 6 3" xfId="184"/>
    <cellStyle name="40% - 强调文字颜色 6 3 5 4" xfId="185"/>
    <cellStyle name="常规 3 35 4 2" xfId="186"/>
    <cellStyle name="差 2 3 2" xfId="187"/>
    <cellStyle name="好" xfId="188" builtinId="26"/>
    <cellStyle name="常规 3 13 4" xfId="189"/>
    <cellStyle name="适中" xfId="190" builtinId="28"/>
    <cellStyle name="常规 10 6 4 4" xfId="191"/>
    <cellStyle name="常规 3 2 13 2" xfId="192"/>
    <cellStyle name="60% - 强调文字颜色 3 2 3 2" xfId="193"/>
    <cellStyle name="常规 2 20 7" xfId="194"/>
    <cellStyle name="常规 2 15 7" xfId="195"/>
    <cellStyle name="20% - 强调文字颜色 3 2 2 5 2" xfId="196"/>
    <cellStyle name="20% - 强调文字颜色 4 2 2 6" xfId="197"/>
    <cellStyle name="20% - 强调文字颜色 3 3 8" xfId="198"/>
    <cellStyle name="60% - 强调文字颜色 5 2 2 9" xfId="199"/>
    <cellStyle name="20% - 强调文字颜色 3 3" xfId="200"/>
    <cellStyle name="40% - 强调文字颜色 1 3 4 4" xfId="201"/>
    <cellStyle name="常规 2 40 3 2" xfId="202"/>
    <cellStyle name="标题 5 3 3" xfId="203"/>
    <cellStyle name="20% - 强调文字颜色 5" xfId="204" builtinId="46"/>
    <cellStyle name="40% - 强调文字颜色 1 2 8" xfId="205"/>
    <cellStyle name="20% - 强调文字颜色 2 3 4 4" xfId="206"/>
    <cellStyle name="40% - 强调文字颜色 4 2 3 2" xfId="207"/>
    <cellStyle name="强调文字颜色 1" xfId="208" builtinId="29"/>
    <cellStyle name="常规 10 5 8" xfId="209"/>
    <cellStyle name="20% - 强调文字颜色 1" xfId="210" builtinId="30"/>
    <cellStyle name="常规 2 12 12 2" xfId="211"/>
    <cellStyle name="标题 2 3 2 3 5" xfId="212"/>
    <cellStyle name="40% - 强调文字颜色 2 2 6 5" xfId="213"/>
    <cellStyle name="20% - 强调文字颜色 5 3 2 5 2" xfId="214"/>
    <cellStyle name="20% - 强调文字颜色 6 3 5 3" xfId="215"/>
    <cellStyle name="链接单元格 3" xfId="216"/>
    <cellStyle name="常规 11 4 2 4" xfId="217"/>
    <cellStyle name="40% - 强调文字颜色 4 3 2" xfId="218"/>
    <cellStyle name="60% - 强调文字颜色 5 3 7" xfId="219"/>
    <cellStyle name="常规 2 13 11" xfId="220"/>
    <cellStyle name="标题 5 2 5 5" xfId="221"/>
    <cellStyle name="40% - 强调文字颜色 1" xfId="222" builtinId="31"/>
    <cellStyle name="20% - 强调文字颜色 1 2 2 2 4" xfId="223"/>
    <cellStyle name="20% - 强调文字颜色 2" xfId="224" builtinId="34"/>
    <cellStyle name="常规 2 12 12 3" xfId="225"/>
    <cellStyle name="20% - 强调文字颜色 5 3 2 5 3" xfId="226"/>
    <cellStyle name="20% - 强调文字颜色 6 3 5 4" xfId="227"/>
    <cellStyle name="常规 11 4 2 5" xfId="228"/>
    <cellStyle name="40% - 强调文字颜色 4 3 3" xfId="229"/>
    <cellStyle name="60% - 强调文字颜色 5 3 8" xfId="230"/>
    <cellStyle name="常规 2 13 12" xfId="231"/>
    <cellStyle name="40% - 强调文字颜色 2" xfId="232" builtinId="35"/>
    <cellStyle name="20% - 强调文字颜色 1 2 2 2 5" xfId="233"/>
    <cellStyle name="常规 2 11 5 4 3" xfId="234"/>
    <cellStyle name="40% - 强调文字颜色 4 2 3 4" xfId="235"/>
    <cellStyle name="强调文字颜色 3" xfId="236" builtinId="37"/>
    <cellStyle name="常规 2 11 5 4 4" xfId="237"/>
    <cellStyle name="40% - 强调文字颜色 4 2 3 5" xfId="238"/>
    <cellStyle name="强调文字颜色 4" xfId="239" builtinId="41"/>
    <cellStyle name="标题 1 3 2 2 2" xfId="240"/>
    <cellStyle name="20% - 强调文字颜色 2 3 2 10" xfId="241"/>
    <cellStyle name="常规 3 4 22 2" xfId="242"/>
    <cellStyle name="常规 3 4 17 2" xfId="243"/>
    <cellStyle name="标题 5 3 2" xfId="244"/>
    <cellStyle name="20% - 强调文字颜色 4" xfId="245" builtinId="42"/>
    <cellStyle name="常规 2 12 12 5" xfId="246"/>
    <cellStyle name="20% - 强调文字颜色 5 3 2 5 5" xfId="247"/>
    <cellStyle name="40% - 强调文字颜色 4 3 5" xfId="248"/>
    <cellStyle name="常规 2 10 6 4 2" xfId="249"/>
    <cellStyle name="标题 2 3 2 10" xfId="250"/>
    <cellStyle name="40% - 强调文字颜色 3 3 3 3" xfId="251"/>
    <cellStyle name="40% - 强调文字颜色 4" xfId="252" builtinId="43"/>
    <cellStyle name="常规 2 11 5 4 5" xfId="253"/>
    <cellStyle name="强调文字颜色 5" xfId="254" builtinId="45"/>
    <cellStyle name="20% - 强调文字颜色 6 3 2 4 2" xfId="255"/>
    <cellStyle name="常规 15 3 9" xfId="256"/>
    <cellStyle name="40% - 强调文字颜色 4 3 6" xfId="257"/>
    <cellStyle name="60% - 强调文字颜色 1 2 2 4 2" xfId="258"/>
    <cellStyle name="常规 2 10 6 4 3" xfId="259"/>
    <cellStyle name="40% - 强调文字颜色 3 3 3 4" xfId="260"/>
    <cellStyle name="40% - 强调文字颜色 5" xfId="261" builtinId="47"/>
    <cellStyle name="60% - 强调文字颜色 5" xfId="262" builtinId="48"/>
    <cellStyle name="40% - 强调文字颜色 2 3 5 5" xfId="263"/>
    <cellStyle name="强调文字颜色 6" xfId="264" builtinId="49"/>
    <cellStyle name="20% - 强调文字颜色 6 3 2 4 3" xfId="265"/>
    <cellStyle name="60% - 强调文字颜色 1 2 2 4 3" xfId="266"/>
    <cellStyle name="20% - 强调文字颜色 3 3 2" xfId="267"/>
    <cellStyle name="40% - 强调文字颜色 4 3 7" xfId="268"/>
    <cellStyle name="常规 2 10 6 4 4" xfId="269"/>
    <cellStyle name="40% - 强调文字颜色 3 3 3 5" xfId="270"/>
    <cellStyle name="40% - 强调文字颜色 6" xfId="271" builtinId="51"/>
    <cellStyle name="60% - 强调文字颜色 6" xfId="272" builtinId="52"/>
    <cellStyle name="20% - 强调文字颜色 1 2 2 2" xfId="273"/>
    <cellStyle name="常规 11 4 2" xfId="274"/>
    <cellStyle name="20% - 强调文字颜色 5 3 7" xfId="275"/>
    <cellStyle name="解释性文本 2 3" xfId="276"/>
    <cellStyle name="40% - 强调文字颜色 2 3 2 3 3" xfId="277"/>
    <cellStyle name="40% - 强调文字颜色 3 3 6 4" xfId="278"/>
    <cellStyle name="_ET_STYLE_NoName_00_" xfId="279"/>
    <cellStyle name="常规 34 4" xfId="280"/>
    <cellStyle name="常规 29 4" xfId="281"/>
    <cellStyle name="20% - 强调文字颜色 1 2 2 3" xfId="282"/>
    <cellStyle name="常规 11 4 3" xfId="283"/>
    <cellStyle name="20% - 强调文字颜色 5 3 8" xfId="284"/>
    <cellStyle name="标题 6 2 4 2" xfId="285"/>
    <cellStyle name="40% - 强调文字颜色 2 3 2 3 4" xfId="286"/>
    <cellStyle name="20% - 强调文字颜色 1 2 2 3 2" xfId="287"/>
    <cellStyle name="40% - 强调文字颜色 2 2 2 5 5" xfId="288"/>
    <cellStyle name="常规 2 7 6" xfId="289"/>
    <cellStyle name="40% - Accent5 4 2 4" xfId="290"/>
    <cellStyle name="常规 3 27 5 2" xfId="291"/>
    <cellStyle name="20% - 强调文字颜色 4 2 5 5" xfId="292"/>
    <cellStyle name="常规 2 23 6" xfId="293"/>
    <cellStyle name="常规 2 18 6" xfId="294"/>
    <cellStyle name="60% - 强调文字颜色 1 3 2 6" xfId="295"/>
    <cellStyle name="_norma1" xfId="296"/>
    <cellStyle name="常规 8 3 2" xfId="297"/>
    <cellStyle name="60% - 强调文字颜色 6 2 4" xfId="298"/>
    <cellStyle name="常规 2 12 7 10" xfId="299"/>
    <cellStyle name="20% - 强调文字颜色 6 2" xfId="300"/>
    <cellStyle name="常规 16 3 3" xfId="301"/>
    <cellStyle name="20% - 强调文字颜色 1 3 2 2 4" xfId="302"/>
    <cellStyle name="常规 2 10 4 3 3" xfId="303"/>
    <cellStyle name="60% - 强调文字颜色 2 3 2 5 4" xfId="304"/>
    <cellStyle name="标题 2 3 2 3" xfId="305"/>
    <cellStyle name="40% - 强调文字颜色 2 2 6" xfId="306"/>
    <cellStyle name="_拨付社保费征收业务维护经费" xfId="307"/>
    <cellStyle name="60% - 强调文字颜色 3 2 3 4" xfId="308"/>
    <cellStyle name="20% - 强调文字颜色 4 2 2 8" xfId="309"/>
    <cellStyle name="20% - 强调文字颜色 1 2 10" xfId="310"/>
    <cellStyle name="常规 2 20 9" xfId="311"/>
    <cellStyle name="常规 2 15 9" xfId="312"/>
    <cellStyle name="20% - 强调文字颜色 3 2 2 5 4" xfId="313"/>
    <cellStyle name="60% - 强调文字颜色 1 3" xfId="314"/>
    <cellStyle name="60% - 强调文字颜色 3 2 3 5" xfId="315"/>
    <cellStyle name="20% - 强调文字颜色 4 2 2 9" xfId="316"/>
    <cellStyle name="20% - 强调文字颜色 1 2 11" xfId="317"/>
    <cellStyle name="20% - 强调文字颜色 3 2 2 5 5" xfId="318"/>
    <cellStyle name="20% - 强调文字颜色 2 2 3 2" xfId="319"/>
    <cellStyle name="常规 2 10 2 2 3" xfId="320"/>
    <cellStyle name="40% - 强调文字颜色 1 3 2 10" xfId="321"/>
    <cellStyle name="常规 16 3 4" xfId="322"/>
    <cellStyle name="20% - 强调文字颜色 1 3 2 2 5" xfId="323"/>
    <cellStyle name="常规 2 13 6 2" xfId="324"/>
    <cellStyle name="40% - 强调文字颜色 1 3 2 3 2" xfId="325"/>
    <cellStyle name="40% - 强调文字颜色 6 3 2 8" xfId="326"/>
    <cellStyle name="常规 6 7 3 2" xfId="327"/>
    <cellStyle name="常规 2 10 4 3 4" xfId="328"/>
    <cellStyle name="60% - 强调文字颜色 2 3 2 5 5" xfId="329"/>
    <cellStyle name="标题 2 3 2 4" xfId="330"/>
    <cellStyle name="40% - 强调文字颜色 2 2 7" xfId="331"/>
    <cellStyle name="20% - 强调文字颜色 1 2 2" xfId="332"/>
    <cellStyle name="20% - 强调文字颜色 1 3 3 3" xfId="333"/>
    <cellStyle name="40% - 强调文字颜色 3 2 3" xfId="334"/>
    <cellStyle name="60% - 强调文字颜色 4 2 8" xfId="335"/>
    <cellStyle name="20% - 强调文字颜色 5 2 6 5" xfId="336"/>
    <cellStyle name="20% - 强调文字颜色 1 2 2 10" xfId="337"/>
    <cellStyle name="常规 2 38 4 2" xfId="338"/>
    <cellStyle name="20% - 强调文字颜色 1 2 2 2 2" xfId="339"/>
    <cellStyle name="标题 2 2 2 5 4" xfId="340"/>
    <cellStyle name="常规 11 4 2 2" xfId="341"/>
    <cellStyle name="60% - 强调文字颜色 5 3 5" xfId="342"/>
    <cellStyle name="标题 5 2 5 3" xfId="343"/>
    <cellStyle name="40% - 强调文字颜色 2 2 2 4 5" xfId="344"/>
    <cellStyle name="20% - 强调文字颜色 1 2 2 2 3" xfId="345"/>
    <cellStyle name="标题 2 2 2 5 5" xfId="346"/>
    <cellStyle name="20% - 强调文字颜色 1 2 2 3 3" xfId="347"/>
    <cellStyle name="常规 2 7 7" xfId="348"/>
    <cellStyle name="40% - Accent5 4 2 5" xfId="349"/>
    <cellStyle name="20% - 强调文字颜色 1 2 2 3 4" xfId="350"/>
    <cellStyle name="20% - 强调文字颜色 1 2 2 3 5" xfId="351"/>
    <cellStyle name="20% - 强调文字颜色 1 2 2 4" xfId="352"/>
    <cellStyle name="常规 11 4 4" xfId="353"/>
    <cellStyle name="20% - 强调文字颜色 5 3 9" xfId="354"/>
    <cellStyle name="标题 6 2 4 3" xfId="355"/>
    <cellStyle name="40% - 强调文字颜色 2 3 2 3 5" xfId="356"/>
    <cellStyle name="20% - 强调文字颜色 6 3 6 2" xfId="357"/>
    <cellStyle name="20% - 强调文字颜色 1 2 2 4 2" xfId="358"/>
    <cellStyle name="标题 3 2 10" xfId="359"/>
    <cellStyle name="20% - 强调文字颜色 1 2 2 4 3" xfId="360"/>
    <cellStyle name="标题 3 2 11" xfId="361"/>
    <cellStyle name="20% - 强调文字颜色 1 2 2 4 4" xfId="362"/>
    <cellStyle name="常规 3 37 4 2" xfId="363"/>
    <cellStyle name="40% - 强调文字颜色 3 2 2 10" xfId="364"/>
    <cellStyle name="20% - 强调文字颜色 1 2 2 4 5" xfId="365"/>
    <cellStyle name="20% - 强调文字颜色 1 2 2 5" xfId="366"/>
    <cellStyle name="20% - 强调文字颜色 6 3 6 3" xfId="367"/>
    <cellStyle name="常规 4 30 4 2" xfId="368"/>
    <cellStyle name="常规 4 25 4 2" xfId="369"/>
    <cellStyle name="常规 10 2 11" xfId="370"/>
    <cellStyle name="常规 4 2 10 4 2" xfId="371"/>
    <cellStyle name="20% - 强调文字颜色 1 2 2 5 2" xfId="372"/>
    <cellStyle name="20% - 强调文字颜色 1 2 2 5 3" xfId="373"/>
    <cellStyle name="20% - 强调文字颜色 1 2 2 5 4" xfId="374"/>
    <cellStyle name="20% - 强调文字颜色 1 2 2 5 5" xfId="375"/>
    <cellStyle name="20% - 强调文字颜色 1 2 2 6" xfId="376"/>
    <cellStyle name="20% - 强调文字颜色 6 3 6 4" xfId="377"/>
    <cellStyle name="常规 4 30 6" xfId="378"/>
    <cellStyle name="常规 4 25 6" xfId="379"/>
    <cellStyle name="常规 2 10 5 10" xfId="380"/>
    <cellStyle name="常规 4 2 10 6" xfId="381"/>
    <cellStyle name="20% - 强调文字颜色 1 2 2 7" xfId="382"/>
    <cellStyle name="20% - 强调文字颜色 6 3 6 5" xfId="383"/>
    <cellStyle name="常规 3 11 2 2" xfId="384"/>
    <cellStyle name="20% - 强调文字颜色 1 2 2 8" xfId="385"/>
    <cellStyle name="常规 11 4 8" xfId="386"/>
    <cellStyle name="40% - 强调文字颜色 4 3 2 2" xfId="387"/>
    <cellStyle name="常规 2 13 11 2" xfId="388"/>
    <cellStyle name="40% - 强调文字颜色 1 2" xfId="389"/>
    <cellStyle name="20% - 强调文字颜色 1 2 2 9" xfId="390"/>
    <cellStyle name="常规 2 11 6 3 2" xfId="391"/>
    <cellStyle name="40% - 强调文字颜色 4 3 2 3" xfId="392"/>
    <cellStyle name="常规 14 3 5 2" xfId="393"/>
    <cellStyle name="常规 11 4 9" xfId="394"/>
    <cellStyle name="差 2 2 10" xfId="395"/>
    <cellStyle name="常规 2 13 11 3" xfId="396"/>
    <cellStyle name="40% - 强调文字颜色 1 3" xfId="397"/>
    <cellStyle name="常规 9 2" xfId="398"/>
    <cellStyle name="40% - 强调文字颜色 1 3 2 3 3" xfId="399"/>
    <cellStyle name="40% - 强调文字颜色 6 3 2 9" xfId="400"/>
    <cellStyle name="40% - 强调文字颜色 2 2 8" xfId="401"/>
    <cellStyle name="20% - 强调文字颜色 1 2 3" xfId="402"/>
    <cellStyle name="标题 1 3 2 4 2" xfId="403"/>
    <cellStyle name="40% - 强调文字颜色 2 2 2" xfId="404"/>
    <cellStyle name="常规 3 2 22" xfId="405"/>
    <cellStyle name="常规 3 2 17" xfId="406"/>
    <cellStyle name="60% - 强调文字颜色 3 2 7" xfId="407"/>
    <cellStyle name="60% - 强调文字颜色 2 2 3 5" xfId="408"/>
    <cellStyle name="20% - 强调文字颜色 3 2 2 9" xfId="409"/>
    <cellStyle name="20% - 强调文字颜色 1 2 3 2" xfId="410"/>
    <cellStyle name="解释性文本 3 3" xfId="411"/>
    <cellStyle name="40% - 强调文字颜色 2 3 2 4 3" xfId="412"/>
    <cellStyle name="20% - 强调文字颜色 1 2 3 3" xfId="413"/>
    <cellStyle name="标题 6 2 5 2" xfId="414"/>
    <cellStyle name="40% - 强调文字颜色 2 3 2 4 4" xfId="415"/>
    <cellStyle name="20% - 强调文字颜色 1 3 2 2 2" xfId="416"/>
    <cellStyle name="标题 2 3 2 5 4" xfId="417"/>
    <cellStyle name="20% - 强调文字颜色 1 2 3 4" xfId="418"/>
    <cellStyle name="标题 6 2 5 3" xfId="419"/>
    <cellStyle name="40% - 强调文字颜色 2 3 2 4 5" xfId="420"/>
    <cellStyle name="常规 21 3 2" xfId="421"/>
    <cellStyle name="常规 16 3 2" xfId="422"/>
    <cellStyle name="20% - 强调文字颜色 1 3 2 2 3" xfId="423"/>
    <cellStyle name="标题 2 3 2 5 5" xfId="424"/>
    <cellStyle name="20% - 强调文字颜色 1 2 3 5" xfId="425"/>
    <cellStyle name="40% - 强调文字颜色 1 3 2 3 4" xfId="426"/>
    <cellStyle name="40% - 强调文字颜色 2 2 9" xfId="427"/>
    <cellStyle name="20% - 强调文字颜色 1 2 4" xfId="428"/>
    <cellStyle name="标题 1 3 2 4 3" xfId="429"/>
    <cellStyle name="20% - 强调文字颜色 1 2 4 2" xfId="430"/>
    <cellStyle name="40% - 强调文字颜色 2 3 2 5 3" xfId="431"/>
    <cellStyle name="20% - 强调文字颜色 1 2 4 3" xfId="432"/>
    <cellStyle name="40% - 强调文字颜色 2 3 2 5 4" xfId="433"/>
    <cellStyle name="20% - 强调文字颜色 1 3 2 3 2" xfId="434"/>
    <cellStyle name="20% - 强调文字颜色 1 2 4 4" xfId="435"/>
    <cellStyle name="40% - 强调文字颜色 2 3 2 5 5" xfId="436"/>
    <cellStyle name="常规 21 4 2" xfId="437"/>
    <cellStyle name="常规 16 4 2" xfId="438"/>
    <cellStyle name="20% - 强调文字颜色 1 3 2 3 3" xfId="439"/>
    <cellStyle name="20% - 强调文字颜色 1 2 4 5" xfId="440"/>
    <cellStyle name="20% - 强调文字颜色 1 2 5" xfId="441"/>
    <cellStyle name="标题 4 2 6 2" xfId="442"/>
    <cellStyle name="标题 1 3 2 4 4" xfId="443"/>
    <cellStyle name="40% - 强调文字颜色 1 3 2 3 5" xfId="444"/>
    <cellStyle name="60% - 强调文字颜色 6 2 2 2" xfId="445"/>
    <cellStyle name="20% - 强调文字颜色 1 2 5 2" xfId="446"/>
    <cellStyle name="20% - 强调文字颜色 1 2 5 3" xfId="447"/>
    <cellStyle name="20% - 强调文字颜色 1 3 2 4 2" xfId="448"/>
    <cellStyle name="20% - 强调文字颜色 1 2 5 4" xfId="449"/>
    <cellStyle name="20% - 强调文字颜色 1 3 2 4 3" xfId="450"/>
    <cellStyle name="适中 3 2 2" xfId="451"/>
    <cellStyle name="20% - 强调文字颜色 1 2 5 5" xfId="452"/>
    <cellStyle name="20% - 强调文字颜色 1 2 6" xfId="453"/>
    <cellStyle name="标题 4 2 6 3" xfId="454"/>
    <cellStyle name="标题 1 3 2 4 5" xfId="455"/>
    <cellStyle name="20% - 强调文字颜色 1 2 6 2" xfId="456"/>
    <cellStyle name="20% - 强调文字颜色 1 3 2 5 2" xfId="457"/>
    <cellStyle name="常规 17 2 2 2" xfId="458"/>
    <cellStyle name="20% - 强调文字颜色 1 2 6 4" xfId="459"/>
    <cellStyle name="20% - 强调文字颜色 1 3 2 5 3" xfId="460"/>
    <cellStyle name="常规 17 2 2 3" xfId="461"/>
    <cellStyle name="常规 2 10 2 2" xfId="462"/>
    <cellStyle name="20% - 强调文字颜色 1 2 6 5" xfId="463"/>
    <cellStyle name="强调文字颜色 3 3 2 2" xfId="464"/>
    <cellStyle name="20% - 强调文字颜色 1 2 7" xfId="465"/>
    <cellStyle name="标题 4 2 6 4" xfId="466"/>
    <cellStyle name="20% - 强调文字颜色 5 2 2 2" xfId="467"/>
    <cellStyle name="常规 4 8 4" xfId="468"/>
    <cellStyle name="60% - 强调文字颜色 1 3 2 4 5" xfId="469"/>
    <cellStyle name="40% - 强调文字颜色 5 3 10" xfId="470"/>
    <cellStyle name="20% - 强调文字颜色 1 2 8" xfId="471"/>
    <cellStyle name="标题 4 2 6 5" xfId="472"/>
    <cellStyle name="40% - 强调文字颜色 5 3 11" xfId="473"/>
    <cellStyle name="20% - 强调文字颜色 5 2 2 3" xfId="474"/>
    <cellStyle name="常规 4 8 5" xfId="475"/>
    <cellStyle name="20% - 强调文字颜色 1 2 9" xfId="476"/>
    <cellStyle name="常规 2 13 7" xfId="477"/>
    <cellStyle name="20% - 强调文字颜色 3 2 2 3 2" xfId="478"/>
    <cellStyle name="常规 2 2 6 5 2" xfId="479"/>
    <cellStyle name="40% - 强调文字颜色 4 2 2 5 5" xfId="480"/>
    <cellStyle name="标题 1 2 5 2" xfId="481"/>
    <cellStyle name="强调文字颜色 2 2 2 2" xfId="482"/>
    <cellStyle name="20% - 强调文字颜色 1 3" xfId="483"/>
    <cellStyle name="40% - 强调文字颜色 1 2 2 10" xfId="484"/>
    <cellStyle name="常规 6 7 4" xfId="485"/>
    <cellStyle name="常规 11 3 5 3" xfId="486"/>
    <cellStyle name="40% - 强调文字颜色 1 3 2 4" xfId="487"/>
    <cellStyle name="20% - 强调文字颜色 6 3 2 2" xfId="488"/>
    <cellStyle name="40% - 强调文字颜色 6 3 2 4 4" xfId="489"/>
    <cellStyle name="20% - 强调文字颜色 1 3 10" xfId="490"/>
    <cellStyle name="常规 2 30 9" xfId="491"/>
    <cellStyle name="常规 2 25 9" xfId="492"/>
    <cellStyle name="60% - 强调文字颜色 6 3" xfId="493"/>
    <cellStyle name="40% - 强调文字颜色 2 2 3 4" xfId="494"/>
    <cellStyle name="20% - 强调文字颜色 6 3 2 3" xfId="495"/>
    <cellStyle name="40% - 强调文字颜色 6 3 2 4 5" xfId="496"/>
    <cellStyle name="20% - 强调文字颜色 1 3 11" xfId="497"/>
    <cellStyle name="40% - 强调文字颜色 2 2 3 5" xfId="498"/>
    <cellStyle name="20% - 强调文字颜色 5 3 2 2 2" xfId="499"/>
    <cellStyle name="常规 16 4 4" xfId="500"/>
    <cellStyle name="20% - 强调文字颜色 1 3 2 3 5" xfId="501"/>
    <cellStyle name="常规 2 13 7 2" xfId="502"/>
    <cellStyle name="40% - 强调文字颜色 1 3 2 4 2" xfId="503"/>
    <cellStyle name="40% - 强调文字颜色 2 3 7" xfId="504"/>
    <cellStyle name="20% - 强调文字颜色 1 3 2" xfId="505"/>
    <cellStyle name="20% - 强调文字颜色 1 3 2 10" xfId="506"/>
    <cellStyle name="常规 4 4 3 9" xfId="507"/>
    <cellStyle name="常规 12 4 10" xfId="508"/>
    <cellStyle name="40% - 强调文字颜色 3 2 2 2 4" xfId="509"/>
    <cellStyle name="常规 2 10 5 5 3" xfId="510"/>
    <cellStyle name="40% - 强调文字颜色 3 2 4 4" xfId="511"/>
    <cellStyle name="20% - 强调文字颜色 5 2 5 4" xfId="512"/>
    <cellStyle name="常规 4 2 9 6" xfId="513"/>
    <cellStyle name="60% - 强调文字颜色 2 3 2 5" xfId="514"/>
    <cellStyle name="20% - 强调文字颜色 1 3 2 2" xfId="515"/>
    <cellStyle name="常规 12 4 2" xfId="516"/>
    <cellStyle name="20% - 强调文字颜色 6 3 7" xfId="517"/>
    <cellStyle name="20% - 强调文字颜色 5 2 5 5" xfId="518"/>
    <cellStyle name="60% - 强调文字颜色 2 3 2 6" xfId="519"/>
    <cellStyle name="20% - 强调文字颜色 5 3 10" xfId="520"/>
    <cellStyle name="常规 16 4 4 3" xfId="521"/>
    <cellStyle name="20% - 强调文字颜色 1 3 2 3" xfId="522"/>
    <cellStyle name="常规 12 4 3" xfId="523"/>
    <cellStyle name="20% - 强调文字颜色 6 3 8" xfId="524"/>
    <cellStyle name="常规 16 4 3" xfId="525"/>
    <cellStyle name="20% - 强调文字颜色 1 3 2 3 4" xfId="526"/>
    <cellStyle name="20% - 强调文字颜色 1 3 2 4" xfId="527"/>
    <cellStyle name="常规 12 4 4" xfId="528"/>
    <cellStyle name="20% - 强调文字颜色 6 3 9" xfId="529"/>
    <cellStyle name="20% - 强调文字颜色 1 3 2 4 4" xfId="530"/>
    <cellStyle name="20% - 强调文字颜色 1 3 2 4 5" xfId="531"/>
    <cellStyle name="常规 2 13 8 2" xfId="532"/>
    <cellStyle name="20% - 强调文字颜色 1 3 2 5" xfId="533"/>
    <cellStyle name="20% - 强调文字颜色 1 3 2 5 4" xfId="534"/>
    <cellStyle name="20% - 强调文字颜色 1 3 2 5 5" xfId="535"/>
    <cellStyle name="常规 2 11 2 5 2" xfId="536"/>
    <cellStyle name="20% - 强调文字颜色 1 3 2 6" xfId="537"/>
    <cellStyle name="常规 17 2 4" xfId="538"/>
    <cellStyle name="20% - 强调文字颜色 3 2 6 2" xfId="539"/>
    <cellStyle name="常规 2 11 2 5 3" xfId="540"/>
    <cellStyle name="20% - 强调文字颜色 1 3 2 7" xfId="541"/>
    <cellStyle name="常规 17 2 5" xfId="542"/>
    <cellStyle name="标题 6 4 2" xfId="543"/>
    <cellStyle name="20% - 强调文字颜色 3 2 6 3" xfId="544"/>
    <cellStyle name="常规 2 11 2 5 4" xfId="545"/>
    <cellStyle name="20% - 强调文字颜色 1 3 2 8" xfId="546"/>
    <cellStyle name="常规 17 2 6" xfId="547"/>
    <cellStyle name="常规 19 2 2 2" xfId="548"/>
    <cellStyle name="标题 6 4 3" xfId="549"/>
    <cellStyle name="20% - 强调文字颜色 3 2 6 4" xfId="550"/>
    <cellStyle name="常规 2 11 2 5 5" xfId="551"/>
    <cellStyle name="20% - 强调文字颜色 1 3 2 9" xfId="552"/>
    <cellStyle name="40% - 强调文字颜色 1 3 2 4 3" xfId="553"/>
    <cellStyle name="60% - 强调文字颜色 5 3 2 10" xfId="554"/>
    <cellStyle name="40% - 强调文字颜色 2 3 8" xfId="555"/>
    <cellStyle name="20% - 强调文字颜色 1 3 3" xfId="556"/>
    <cellStyle name="标题 1 3 2 5 2" xfId="557"/>
    <cellStyle name="40% - 强调文字颜色 3 2 2" xfId="558"/>
    <cellStyle name="60% - 强调文字颜色 4 2 7" xfId="559"/>
    <cellStyle name="60% - 强调文字颜色 2 3 3 5" xfId="560"/>
    <cellStyle name="20% - 强调文字颜色 5 2 6 4" xfId="561"/>
    <cellStyle name="20% - 强调文字颜色 3 3 2 9" xfId="562"/>
    <cellStyle name="20% - 强调文字颜色 1 3 3 2" xfId="563"/>
    <cellStyle name="20% - 强调文字颜色 1 3 3 4" xfId="564"/>
    <cellStyle name="20% - 强调文字颜色 1 3 3 5" xfId="565"/>
    <cellStyle name="40% - 强调文字颜色 1 3 2 4 4" xfId="566"/>
    <cellStyle name="40% - 强调文字颜色 2 3 9" xfId="567"/>
    <cellStyle name="20% - 强调文字颜色 1 3 4" xfId="568"/>
    <cellStyle name="常规 3 3 3 2 2" xfId="569"/>
    <cellStyle name="标题 1 3 2 5 3" xfId="570"/>
    <cellStyle name="标题 1 2 2 3" xfId="571"/>
    <cellStyle name="20% - 强调文字颜色 1 3 4 2" xfId="572"/>
    <cellStyle name="标题 1 2 2 5" xfId="573"/>
    <cellStyle name="20% - 强调文字颜色 1 3 4 4" xfId="574"/>
    <cellStyle name="常规 22 4 2" xfId="575"/>
    <cellStyle name="常规 17 4 2" xfId="576"/>
    <cellStyle name="标题 1 2 2 6" xfId="577"/>
    <cellStyle name="20% - 强调文字颜色 1 3 4 5" xfId="578"/>
    <cellStyle name="20% - 强调文字颜色 1 3 5" xfId="579"/>
    <cellStyle name="标题 1 3 2 5 4" xfId="580"/>
    <cellStyle name="40% - 强调文字颜色 1 3 2 4 5" xfId="581"/>
    <cellStyle name="60% - 强调文字颜色 6 2 3 2" xfId="582"/>
    <cellStyle name="标题 1 2 3 3" xfId="583"/>
    <cellStyle name="20% - 强调文字颜色 1 3 5 2" xfId="584"/>
    <cellStyle name="标题 1 2 3 4" xfId="585"/>
    <cellStyle name="20% - 强调文字颜色 1 3 5 3" xfId="586"/>
    <cellStyle name="标题 1 2 3 5" xfId="587"/>
    <cellStyle name="20% - 强调文字颜色 1 3 5 4" xfId="588"/>
    <cellStyle name="20% - 强调文字颜色 1 3 5 5" xfId="589"/>
    <cellStyle name="常规 3 2 2 2 2" xfId="590"/>
    <cellStyle name="20% - 强调文字颜色 1 3 6" xfId="591"/>
    <cellStyle name="标题 1 3 2 5 5" xfId="592"/>
    <cellStyle name="常规 3 2 3 9" xfId="593"/>
    <cellStyle name="常规 2 12 8" xfId="594"/>
    <cellStyle name="20% - 强调文字颜色 3 2 2 2 3" xfId="595"/>
    <cellStyle name="标题 4 2 2 5 5" xfId="596"/>
    <cellStyle name="标题 1 2 4 3" xfId="597"/>
    <cellStyle name="常规 3 10 5" xfId="598"/>
    <cellStyle name="20% - 强调文字颜色 1 3 6 2" xfId="599"/>
    <cellStyle name="常规 2 4 10" xfId="600"/>
    <cellStyle name="20% - 强调文字颜色 3 2 2 2 5" xfId="601"/>
    <cellStyle name="标题 1 2 4 5" xfId="602"/>
    <cellStyle name="常规 17 3 2 2" xfId="603"/>
    <cellStyle name="常规 3 10 7" xfId="604"/>
    <cellStyle name="20% - 强调文字颜色 1 3 6 4" xfId="605"/>
    <cellStyle name="常规 3 2 2 3 2" xfId="606"/>
    <cellStyle name="常规 17 3 2 3" xfId="607"/>
    <cellStyle name="常规 2 11 2 2" xfId="608"/>
    <cellStyle name="常规 3 10 8" xfId="609"/>
    <cellStyle name="20% - 强调文字颜色 1 3 6 5" xfId="610"/>
    <cellStyle name="20% - 强调文字颜色 1 3 7" xfId="611"/>
    <cellStyle name="20% - 强调文字颜色 5 2 3 2" xfId="612"/>
    <cellStyle name="常规 4 9 4" xfId="613"/>
    <cellStyle name="60% - 强调文字颜色 1 3 2 5 5" xfId="614"/>
    <cellStyle name="20% - 强调文字颜色 4 3 10" xfId="615"/>
    <cellStyle name="20% - 强调文字颜色 1 3 8" xfId="616"/>
    <cellStyle name="20% - 强调文字颜色 3 2 7" xfId="617"/>
    <cellStyle name="40% - 强调文字颜色 5 2 6 5" xfId="618"/>
    <cellStyle name="常规 2 14 6" xfId="619"/>
    <cellStyle name="常规 2 11 8 4 5" xfId="620"/>
    <cellStyle name="20% - 强调文字颜色 2 2" xfId="621"/>
    <cellStyle name="40% - 强调文字颜色 1 3 3 3" xfId="622"/>
    <cellStyle name="常规 10 6 16" xfId="623"/>
    <cellStyle name="常规 10 6 21" xfId="624"/>
    <cellStyle name="20% - 强调文字颜色 2 2 5 4" xfId="625"/>
    <cellStyle name="Accent5 - 40% 5" xfId="626"/>
    <cellStyle name="常规 2 44" xfId="627"/>
    <cellStyle name="常规 2 39" xfId="628"/>
    <cellStyle name="常规 2 11 7 3" xfId="629"/>
    <cellStyle name="20% - 强调文字颜色 2 2 10" xfId="630"/>
    <cellStyle name="常规 3 20 9" xfId="631"/>
    <cellStyle name="常规 3 15 9" xfId="632"/>
    <cellStyle name="常规 14 4 5" xfId="633"/>
    <cellStyle name="常规 10 6 17" xfId="634"/>
    <cellStyle name="常规 10 6 22" xfId="635"/>
    <cellStyle name="20% - 强调文字颜色 2 2 5 5" xfId="636"/>
    <cellStyle name="常规 2 11 7 4" xfId="637"/>
    <cellStyle name="20% - 强调文字颜色 2 2 11" xfId="638"/>
    <cellStyle name="常规 4 10 8 2" xfId="639"/>
    <cellStyle name="常规 14 4 6" xfId="640"/>
    <cellStyle name="40% - 强调文字颜色 3 2 7" xfId="641"/>
    <cellStyle name="20% - 强调文字颜色 2 2 2" xfId="642"/>
    <cellStyle name="常规 6 8 3 2" xfId="643"/>
    <cellStyle name="常规 2 10 5 3 4" xfId="644"/>
    <cellStyle name="40% - 强调文字颜色 3 2 2 5" xfId="645"/>
    <cellStyle name="常规 13 2 5 4" xfId="646"/>
    <cellStyle name="20% - 强调文字颜色 2 2 2 10" xfId="647"/>
    <cellStyle name="60% - 强调文字颜色 3 2 2 5" xfId="648"/>
    <cellStyle name="40% - 强调文字颜色 2 2 11" xfId="649"/>
    <cellStyle name="20% - 强调文字颜色 3 2 2 4 5" xfId="650"/>
    <cellStyle name="20% - 强调文字颜色 2 2 2 2" xfId="651"/>
    <cellStyle name="40% - 强调文字颜色 3 2 2 5 2" xfId="652"/>
    <cellStyle name="20% - 强调文字颜色 2 2 2 2 2" xfId="653"/>
    <cellStyle name="标题 3 2 2 5 4" xfId="654"/>
    <cellStyle name="40% - 强调文字颜色 3 2 2 4 5" xfId="655"/>
    <cellStyle name="40% - 强调文字颜色 3 2 6 5" xfId="656"/>
    <cellStyle name="20% - 强调文字颜色 2 2 2 2 3" xfId="657"/>
    <cellStyle name="标题 3 2 2 5 5" xfId="658"/>
    <cellStyle name="常规 13 4 10" xfId="659"/>
    <cellStyle name="20% - 强调文字颜色 2 2 2 2 4" xfId="660"/>
    <cellStyle name="60% - 强调文字颜色 6 3 6 2" xfId="661"/>
    <cellStyle name="强调文字颜色 4 2 3" xfId="662"/>
    <cellStyle name="常规 3 6 7 2" xfId="663"/>
    <cellStyle name="20% - 强调文字颜色 2 2 2 2 5" xfId="664"/>
    <cellStyle name="20% - 强调文字颜色 2 2 2 3" xfId="665"/>
    <cellStyle name="40% - 强调文字颜色 3 2 2 5 3" xfId="666"/>
    <cellStyle name="20% - 强调文字颜色 2 2 2 3 2" xfId="667"/>
    <cellStyle name="20% - 强调文字颜色 2 2 2 5" xfId="668"/>
    <cellStyle name="40% - 强调文字颜色 3 2 2 5 5" xfId="669"/>
    <cellStyle name="60% - 强调文字颜色 1 2 3 2" xfId="670"/>
    <cellStyle name="20% - 强调文字颜色 2 2 2 6" xfId="671"/>
    <cellStyle name="20% - 强调文字颜色 2 2 2 3 3" xfId="672"/>
    <cellStyle name="60% - 强调文字颜色 1 2 3 3" xfId="673"/>
    <cellStyle name="20% - 强调文字颜色 2 2 2 7" xfId="674"/>
    <cellStyle name="20% - 强调文字颜色 2 2 2 3 4" xfId="675"/>
    <cellStyle name="60% - 强调文字颜色 1 2 3 4" xfId="676"/>
    <cellStyle name="20% - 强调文字颜色 2 2 2 8" xfId="677"/>
    <cellStyle name="40% - 强调文字颜色 5 3 2 2" xfId="678"/>
    <cellStyle name="强调文字颜色 4 3 3" xfId="679"/>
    <cellStyle name="常规 3 6 8 2" xfId="680"/>
    <cellStyle name="20% - 强调文字颜色 2 2 2 3 5" xfId="681"/>
    <cellStyle name="40% - 强调文字颜色 3 2 2 5 4" xfId="682"/>
    <cellStyle name="60% - 强调文字颜色 4 3 2 10" xfId="683"/>
    <cellStyle name="20% - 强调文字颜色 2 2 2 4" xfId="684"/>
    <cellStyle name="20% - 强调文字颜色 2 2 3 5" xfId="685"/>
    <cellStyle name="常规 13 4 2 3" xfId="686"/>
    <cellStyle name="20% - 强调文字颜色 2 2 2 4 2" xfId="687"/>
    <cellStyle name="常规 13 4 2 4" xfId="688"/>
    <cellStyle name="20% - 强调文字颜色 2 2 2 4 3" xfId="689"/>
    <cellStyle name="常规 13 4 2 5" xfId="690"/>
    <cellStyle name="20% - 强调文字颜色 2 2 2 4 4" xfId="691"/>
    <cellStyle name="20% - 强调文字颜色 2 2 4 5" xfId="692"/>
    <cellStyle name="常规 13 4 3 3" xfId="693"/>
    <cellStyle name="20% - 强调文字颜色 2 2 2 5 2" xfId="694"/>
    <cellStyle name="20% - 强调文字颜色 5 2 2 10" xfId="695"/>
    <cellStyle name="常规 13 4 3 4" xfId="696"/>
    <cellStyle name="20% - 强调文字颜色 2 2 2 5 3" xfId="697"/>
    <cellStyle name="常规 13 4 3 5" xfId="698"/>
    <cellStyle name="20% - 强调文字颜色 2 2 2 5 4" xfId="699"/>
    <cellStyle name="40% - 强调文字颜色 5 3 4 2" xfId="700"/>
    <cellStyle name="常规 3 3 3 4" xfId="701"/>
    <cellStyle name="20% - 强调文字颜色 2 2 2 5 5" xfId="702"/>
    <cellStyle name="60% - 强调文字颜色 1 2 3 5" xfId="703"/>
    <cellStyle name="20% - 强调文字颜色 2 2 2 9" xfId="704"/>
    <cellStyle name="20% - 强调文字颜色 6 2 2 3 2" xfId="705"/>
    <cellStyle name="40% - 强调文字颜色 3 2 8" xfId="706"/>
    <cellStyle name="20% - 强调文字颜色 2 2 3" xfId="707"/>
    <cellStyle name="常规 2 10 5 3 5" xfId="708"/>
    <cellStyle name="40% - 强调文字颜色 3 2 2 6" xfId="709"/>
    <cellStyle name="常规 13 2 5 5" xfId="710"/>
    <cellStyle name="20% - 强调文字颜色 2 2 3 3" xfId="711"/>
    <cellStyle name="20% - 强调文字颜色 2 2 3 4" xfId="712"/>
    <cellStyle name="20% - 强调文字颜色 6 2 2 3 3" xfId="713"/>
    <cellStyle name="常规 2 50 2" xfId="714"/>
    <cellStyle name="常规 2 45 2" xfId="715"/>
    <cellStyle name="40% - 强调文字颜色 3 2 9" xfId="716"/>
    <cellStyle name="20% - 强调文字颜色 2 2 4" xfId="717"/>
    <cellStyle name="40% - 强调文字颜色 3 2 2 7" xfId="718"/>
    <cellStyle name="20% - 强调文字颜色 2 2 4 2" xfId="719"/>
    <cellStyle name="20% - 强调文字颜色 2 2 4 3" xfId="720"/>
    <cellStyle name="20% - 强调文字颜色 2 2 4 4" xfId="721"/>
    <cellStyle name="20% - 强调文字颜色 6 2 2 3 4" xfId="722"/>
    <cellStyle name="60% - 强调文字颜色 6 3 2 2" xfId="723"/>
    <cellStyle name="20% - 强调文字颜色 2 2 5" xfId="724"/>
    <cellStyle name="标题 4 3 6 2" xfId="725"/>
    <cellStyle name="40% - 强调文字颜色 3 2 2 8" xfId="726"/>
    <cellStyle name="常规 10 6 14" xfId="727"/>
    <cellStyle name="20% - 强调文字颜色 2 2 5 2" xfId="728"/>
    <cellStyle name="常规 10 6 15" xfId="729"/>
    <cellStyle name="常规 10 6 20" xfId="730"/>
    <cellStyle name="20% - 强调文字颜色 2 2 5 3" xfId="731"/>
    <cellStyle name="20% - 强调文字颜色 6 2 2 3 5" xfId="732"/>
    <cellStyle name="60% - 强调文字颜色 6 3 2 3" xfId="733"/>
    <cellStyle name="20% - 强调文字颜色 2 2 6" xfId="734"/>
    <cellStyle name="标题 4 3 6 3" xfId="735"/>
    <cellStyle name="常规 10 5 3 2" xfId="736"/>
    <cellStyle name="40% - 强调文字颜色 3 2 2 9" xfId="737"/>
    <cellStyle name="20% - 强调文字颜色 2 2 6 2" xfId="738"/>
    <cellStyle name="20% - 强调文字颜色 2 2 6 3" xfId="739"/>
    <cellStyle name="常规 18 2 2 2" xfId="740"/>
    <cellStyle name="20% - 强调文字颜色 2 2 6 4" xfId="741"/>
    <cellStyle name="常规 18 2 2 3" xfId="742"/>
    <cellStyle name="20% - 强调文字颜色 2 2 6 5" xfId="743"/>
    <cellStyle name="强调文字颜色 4 3 2 2" xfId="744"/>
    <cellStyle name="20% - 强调文字颜色 2 2 7" xfId="745"/>
    <cellStyle name="标题 4 3 6 4" xfId="746"/>
    <cellStyle name="常规 3 43 2" xfId="747"/>
    <cellStyle name="常规 3 38 2" xfId="748"/>
    <cellStyle name="20% - 强调文字颜色 2 2 8" xfId="749"/>
    <cellStyle name="标题 4 3 6 5" xfId="750"/>
    <cellStyle name="20% - 强调文字颜色 5 3 2 3" xfId="751"/>
    <cellStyle name="40% - 强调文字颜色 6 2 2 4 5" xfId="752"/>
    <cellStyle name="40% - 强调文字颜色 1 2 3 5" xfId="753"/>
    <cellStyle name="20% - 强调文字颜色 5 2 2 2 2" xfId="754"/>
    <cellStyle name="常规 3 3 22" xfId="755"/>
    <cellStyle name="常规 3 3 17" xfId="756"/>
    <cellStyle name="常规 4 8 4 2" xfId="757"/>
    <cellStyle name="20% - 强调文字颜色 2 2 9" xfId="758"/>
    <cellStyle name="60% - 强调文字颜色 6 2 2 5 2" xfId="759"/>
    <cellStyle name="常规 10 6 3 4" xfId="760"/>
    <cellStyle name="常规 3 2 12 2" xfId="761"/>
    <cellStyle name="60% - 强调文字颜色 3 2 2 2" xfId="762"/>
    <cellStyle name="常规 2 14 7" xfId="763"/>
    <cellStyle name="20% - 强调文字颜色 3 2 2 4 2" xfId="764"/>
    <cellStyle name="20% - 强调文字颜色 3 2 8" xfId="765"/>
    <cellStyle name="20% - 强调文字颜色 2 3" xfId="766"/>
    <cellStyle name="40% - 强调文字颜色 1 3 3 4" xfId="767"/>
    <cellStyle name="常规 2 40 2 2" xfId="768"/>
    <cellStyle name="20% - 强调文字颜色 5 3 2 4 4" xfId="769"/>
    <cellStyle name="20% - 强调文字颜色 6 3 4 5" xfId="770"/>
    <cellStyle name="20% - 强调文字颜色 2 3 10" xfId="771"/>
    <cellStyle name="常规 3 30 9" xfId="772"/>
    <cellStyle name="常规 3 25 9" xfId="773"/>
    <cellStyle name="常规 11 2 8" xfId="774"/>
    <cellStyle name="60% - 强调文字颜色 5 3 5 2" xfId="775"/>
    <cellStyle name="常规 2 6 6 2" xfId="776"/>
    <cellStyle name="20% - 强调文字颜色 2 3 11" xfId="777"/>
    <cellStyle name="20% - 强调文字颜色 5 3 2 4 5" xfId="778"/>
    <cellStyle name="40% - 强调文字颜色 3 3 7" xfId="779"/>
    <cellStyle name="20% - 强调文字颜色 2 3 2" xfId="780"/>
    <cellStyle name="20% - 强调文字颜色 6 3 11" xfId="781"/>
    <cellStyle name="常规 6 8 4 2" xfId="782"/>
    <cellStyle name="常规 2 10 5 4 4" xfId="783"/>
    <cellStyle name="40% - 强调文字颜色 3 2 3 5" xfId="784"/>
    <cellStyle name="20% - 强调文字颜色 2 3 2 2" xfId="785"/>
    <cellStyle name="20% - 强调文字颜色 2 3 2 3" xfId="786"/>
    <cellStyle name="20% - 强调文字颜色 2 3 2 3 2" xfId="787"/>
    <cellStyle name="常规 35 3 2" xfId="788"/>
    <cellStyle name="标题 1 2 7" xfId="789"/>
    <cellStyle name="40% - 强调文字颜色 3 3 2 5 5" xfId="790"/>
    <cellStyle name="常规 3 2 13" xfId="791"/>
    <cellStyle name="60% - 强调文字颜色 3 2 3" xfId="792"/>
    <cellStyle name="20% - 强调文字颜色 3 2 2 5" xfId="793"/>
    <cellStyle name="常规 3 2 14" xfId="794"/>
    <cellStyle name="60% - 强调文字颜色 3 2 4" xfId="795"/>
    <cellStyle name="60% - 强调文字颜色 2 2 3 2" xfId="796"/>
    <cellStyle name="20% - 强调文字颜色 3 2 2 6" xfId="797"/>
    <cellStyle name="20% - 强调文字颜色 2 3 2 3 3" xfId="798"/>
    <cellStyle name="标题 1 2 8" xfId="799"/>
    <cellStyle name="常规 3 2 20" xfId="800"/>
    <cellStyle name="常规 3 2 15" xfId="801"/>
    <cellStyle name="60% - 强调文字颜色 3 2 5" xfId="802"/>
    <cellStyle name="60% - 强调文字颜色 2 2 3 3" xfId="803"/>
    <cellStyle name="20% - 强调文字颜色 3 2 2 7" xfId="804"/>
    <cellStyle name="常规 2 32 6 2" xfId="805"/>
    <cellStyle name="常规 2 27 6 2" xfId="806"/>
    <cellStyle name="20% - 强调文字颜色 2 3 2 3 4" xfId="807"/>
    <cellStyle name="标题 1 2 9" xfId="808"/>
    <cellStyle name="常规 3 2 21" xfId="809"/>
    <cellStyle name="常规 3 2 16" xfId="810"/>
    <cellStyle name="60% - 强调文字颜色 3 2 6" xfId="811"/>
    <cellStyle name="60% - 强调文字颜色 2 2 3 4" xfId="812"/>
    <cellStyle name="20% - 强调文字颜色 3 2 2 8" xfId="813"/>
    <cellStyle name="40% - 强调文字颜色 6 3 2 2" xfId="814"/>
    <cellStyle name="常规 4 6 8 2" xfId="815"/>
    <cellStyle name="20% - 强调文字颜色 2 3 2 3 5" xfId="816"/>
    <cellStyle name="20% - 强调文字颜色 2 3 2 4" xfId="817"/>
    <cellStyle name="40% - 强调文字颜色 3 3 2 10" xfId="818"/>
    <cellStyle name="60% - 强调文字颜色 3 3 3" xfId="819"/>
    <cellStyle name="20% - 强调文字颜色 3 2 3 5" xfId="820"/>
    <cellStyle name="常规 14 4 2 3" xfId="821"/>
    <cellStyle name="常规 35 4 2" xfId="822"/>
    <cellStyle name="标题 1 3 7" xfId="823"/>
    <cellStyle name="20% - 强调文字颜色 2 3 2 4 2" xfId="824"/>
    <cellStyle name="常规 14 4 2 4" xfId="825"/>
    <cellStyle name="标题 1 3 8" xfId="826"/>
    <cellStyle name="20% - 强调文字颜色 2 3 2 4 3" xfId="827"/>
    <cellStyle name="常规 14 4 2 5" xfId="828"/>
    <cellStyle name="标题 1 3 9" xfId="829"/>
    <cellStyle name="常规 2 32 7 2" xfId="830"/>
    <cellStyle name="常规 2 27 7 2" xfId="831"/>
    <cellStyle name="20% - 强调文字颜色 2 3 2 4 4" xfId="832"/>
    <cellStyle name="40% - 强调文字颜色 6 3 3 2" xfId="833"/>
    <cellStyle name="常规 4 3 2 4" xfId="834"/>
    <cellStyle name="差_2006年28四川 4 2" xfId="835"/>
    <cellStyle name="20% - 强调文字颜色 2 3 2 4 5" xfId="836"/>
    <cellStyle name="20% - 强调文字颜色 2 3 2 5" xfId="837"/>
    <cellStyle name="20% - 强调文字颜色 4 3 2 10" xfId="838"/>
    <cellStyle name="标题 6 2 4" xfId="839"/>
    <cellStyle name="20% - 强调文字颜色 3 2 4 5" xfId="840"/>
    <cellStyle name="常规 14 4 3 3" xfId="841"/>
    <cellStyle name="常规 4 2 10" xfId="842"/>
    <cellStyle name="常规 4 30" xfId="843"/>
    <cellStyle name="常规 4 25" xfId="844"/>
    <cellStyle name="20% - 强调文字颜色 2 3 2 5 2" xfId="845"/>
    <cellStyle name="常规 14 4 3 4" xfId="846"/>
    <cellStyle name="常规 4 2 11" xfId="847"/>
    <cellStyle name="常规 4 31" xfId="848"/>
    <cellStyle name="常规 4 26" xfId="849"/>
    <cellStyle name="20% - 强调文字颜色 2 3 2 5 3" xfId="850"/>
    <cellStyle name="常规 14 4 3 5" xfId="851"/>
    <cellStyle name="常规 4 2 12" xfId="852"/>
    <cellStyle name="常规 4 32" xfId="853"/>
    <cellStyle name="常规 4 27" xfId="854"/>
    <cellStyle name="常规 2 32 8 2" xfId="855"/>
    <cellStyle name="常规 2 27 8 2" xfId="856"/>
    <cellStyle name="20% - 强调文字颜色 2 3 2 5 4" xfId="857"/>
    <cellStyle name="40% - 强调文字颜色 6 3 4 2" xfId="858"/>
    <cellStyle name="常规 4 3 3 4" xfId="859"/>
    <cellStyle name="20% - 强调文字颜色 2 3 2 5 5" xfId="860"/>
    <cellStyle name="60% - 强调文字颜色 1 3 3 2" xfId="861"/>
    <cellStyle name="常规 2 12 2 5 2" xfId="862"/>
    <cellStyle name="20% - 强调文字颜色 2 3 2 6" xfId="863"/>
    <cellStyle name="20% - 强调文字颜色 4 2 6 2" xfId="864"/>
    <cellStyle name="常规 2 24 3" xfId="865"/>
    <cellStyle name="常规 2 19 3" xfId="866"/>
    <cellStyle name="60% - 强调文字颜色 1 3 3 3" xfId="867"/>
    <cellStyle name="常规 2 12 2 5 3" xfId="868"/>
    <cellStyle name="20% - 强调文字颜色 2 3 2 7" xfId="869"/>
    <cellStyle name="20% - 强调文字颜色 4 2 6 4" xfId="870"/>
    <cellStyle name="常规 2 24 5" xfId="871"/>
    <cellStyle name="常规 2 19 5" xfId="872"/>
    <cellStyle name="60% - 强调文字颜色 1 3 3 5" xfId="873"/>
    <cellStyle name="常规 2 12 2 5 5" xfId="874"/>
    <cellStyle name="常规 2 10 12 3" xfId="875"/>
    <cellStyle name="常规 10 6 8 2" xfId="876"/>
    <cellStyle name="20% - 强调文字颜色 2 3 2 9" xfId="877"/>
    <cellStyle name="20% - 强调文字颜色 6 2 2 4 2" xfId="878"/>
    <cellStyle name="40% - 强调文字颜色 4 3 2 10" xfId="879"/>
    <cellStyle name="40% - 强调文字颜色 3 3 8" xfId="880"/>
    <cellStyle name="20% - 强调文字颜色 2 3 3" xfId="881"/>
    <cellStyle name="20% - 强调文字颜色 6 2 6 4" xfId="882"/>
    <cellStyle name="60% - 强调文字颜色 3 3 3 5" xfId="883"/>
    <cellStyle name="常规 10 4 6" xfId="884"/>
    <cellStyle name="20% - 强调文字颜色 4 3 2 9" xfId="885"/>
    <cellStyle name="20% - 强调文字颜色 2 3 3 2" xfId="886"/>
    <cellStyle name="20% - 强调文字颜色 2 3 3 3" xfId="887"/>
    <cellStyle name="20% - 强调文字颜色 2 3 3 4" xfId="888"/>
    <cellStyle name="20% - 强调文字颜色 2 3 3 5" xfId="889"/>
    <cellStyle name="20% - 强调文字颜色 6 2 2 4 3" xfId="890"/>
    <cellStyle name="常规 2 51 2" xfId="891"/>
    <cellStyle name="常规 2 46 2" xfId="892"/>
    <cellStyle name="40% - 强调文字颜色 3 3 9" xfId="893"/>
    <cellStyle name="20% - 强调文字颜色 2 3 4" xfId="894"/>
    <cellStyle name="20% - 强调文字颜色 2 3 4 2" xfId="895"/>
    <cellStyle name="差_②农业科杨正红 11" xfId="896"/>
    <cellStyle name="40% - 强调文字颜色 1 2 6" xfId="897"/>
    <cellStyle name="40% - 强调文字颜色 1 2 7" xfId="898"/>
    <cellStyle name="20% - 强调文字颜色 2 3 4 3" xfId="899"/>
    <cellStyle name="20% - 强调文字颜色 2 3 5" xfId="900"/>
    <cellStyle name="20% - 强调文字颜色 6 2 2 4 4" xfId="901"/>
    <cellStyle name="60% - 强调文字颜色 6 3 3 2" xfId="902"/>
    <cellStyle name="40% - 强调文字颜色 1 3 6" xfId="903"/>
    <cellStyle name="20% - 强调文字颜色 2 3 5 2" xfId="904"/>
    <cellStyle name="40% - 强调文字颜色 1 3 7" xfId="905"/>
    <cellStyle name="20% - 强调文字颜色 2 3 5 3" xfId="906"/>
    <cellStyle name="40% - 强调文字颜色 1 3 8" xfId="907"/>
    <cellStyle name="20% - 强调文字颜色 2 3 5 4" xfId="908"/>
    <cellStyle name="40% - 强调文字颜色 1 3 9" xfId="909"/>
    <cellStyle name="20% - 强调文字颜色 2 3 5 5" xfId="910"/>
    <cellStyle name="常规 3 3 2 2 2" xfId="911"/>
    <cellStyle name="常规 4 2 3 9" xfId="912"/>
    <cellStyle name="60% - 强调文字颜色 3 3 2 10" xfId="913"/>
    <cellStyle name="20% - 强调文字颜色 3 3 2 2 3" xfId="914"/>
    <cellStyle name="标题 4 3 2 5 5" xfId="915"/>
    <cellStyle name="常规 4 5 9" xfId="916"/>
    <cellStyle name="40% - 强调文字颜色 6 2 3" xfId="917"/>
    <cellStyle name="20% - 强调文字颜色 2 3 6 2" xfId="918"/>
    <cellStyle name="40% - 强调文字颜色 6 2 4" xfId="919"/>
    <cellStyle name="20% - 强调文字颜色 3 3 2 2 4" xfId="920"/>
    <cellStyle name="20% - 强调文字颜色 2 3 6 3" xfId="921"/>
    <cellStyle name="40% - 强调文字颜色 6 2 5" xfId="922"/>
    <cellStyle name="常规 2 10 8 3 2" xfId="923"/>
    <cellStyle name="20% - 强调文字颜色 3 3 2 2 5" xfId="924"/>
    <cellStyle name="常规 18 3 2 2" xfId="925"/>
    <cellStyle name="20% - 强调文字颜色 2 3 6 4" xfId="926"/>
    <cellStyle name="常规 3 3 2 3 2" xfId="927"/>
    <cellStyle name="常规 18 3 2 3" xfId="928"/>
    <cellStyle name="20% - 强调文字颜色 2 3 6 5" xfId="929"/>
    <cellStyle name="20% - 强调文字颜色 2 3 7" xfId="930"/>
    <cellStyle name="常规 3 44 2" xfId="931"/>
    <cellStyle name="常规 3 39 2" xfId="932"/>
    <cellStyle name="20% - 强调文字颜色 2 3 8" xfId="933"/>
    <cellStyle name="20% - 强调文字颜色 5 3 3 3" xfId="934"/>
    <cellStyle name="40% - 强调文字颜色 6 2 2 5 5" xfId="935"/>
    <cellStyle name="40% - 强调文字颜色 1 2 4 5" xfId="936"/>
    <cellStyle name="标题 1 3" xfId="937"/>
    <cellStyle name="20% - 强调文字颜色 5 2 2 3 2" xfId="938"/>
    <cellStyle name="常规 4 8 5 2" xfId="939"/>
    <cellStyle name="20% - 强调文字颜色 2 3 9" xfId="940"/>
    <cellStyle name="20% - 强调文字颜色 3 3 7" xfId="941"/>
    <cellStyle name="20% - 强调文字颜色 4 2 2 5" xfId="942"/>
    <cellStyle name="常规 2 20 6" xfId="943"/>
    <cellStyle name="常规 2 15 6" xfId="944"/>
    <cellStyle name="60% - 强调文字颜色 5 2 2 8" xfId="945"/>
    <cellStyle name="常规 4 24 6 2" xfId="946"/>
    <cellStyle name="常规 4 19 6 2" xfId="947"/>
    <cellStyle name="常规 2 11 8 5 5" xfId="948"/>
    <cellStyle name="20% - 强调文字颜色 3 2" xfId="949"/>
    <cellStyle name="40% - 强调文字颜色 1 3 4 3" xfId="950"/>
    <cellStyle name="20% - 强调文字颜色 4 3 3" xfId="951"/>
    <cellStyle name="40% - 强调文字颜色 5 3 8" xfId="952"/>
    <cellStyle name="常规 19 4 5" xfId="953"/>
    <cellStyle name="20% - 强调文字颜色 3 2 10" xfId="954"/>
    <cellStyle name="常规 4 20 9" xfId="955"/>
    <cellStyle name="常规 4 15 9" xfId="956"/>
    <cellStyle name="20% - 强调文字颜色 4 3 2 2" xfId="957"/>
    <cellStyle name="20% - 强调文字颜色 4 3 4" xfId="958"/>
    <cellStyle name="40% - 强调文字颜色 5 3 9" xfId="959"/>
    <cellStyle name="常规 19 4 4 2" xfId="960"/>
    <cellStyle name="常规 19 4 6" xfId="961"/>
    <cellStyle name="20% - 强调文字颜色 3 2 11" xfId="962"/>
    <cellStyle name="常规 4 20 8 2" xfId="963"/>
    <cellStyle name="常规 4 15 8 2" xfId="964"/>
    <cellStyle name="标题 3 2 5 3" xfId="965"/>
    <cellStyle name="标题 1 2 2 3 5" xfId="966"/>
    <cellStyle name="常规 18 3 4" xfId="967"/>
    <cellStyle name="20% - 强调文字颜色 4 2 2 5 2" xfId="968"/>
    <cellStyle name="常规 2 20 6 2" xfId="969"/>
    <cellStyle name="常规 2 15 6 2" xfId="970"/>
    <cellStyle name="60% - 强调文字颜色 1 2 2 3 3" xfId="971"/>
    <cellStyle name="20% - 强调文字颜色 3 2 2" xfId="972"/>
    <cellStyle name="40% - 强调文字颜色 4 2 7" xfId="973"/>
    <cellStyle name="常规 2 10 6 3 4" xfId="974"/>
    <cellStyle name="40% - 强调文字颜色 3 3 2 5" xfId="975"/>
    <cellStyle name="常规 13 3 5 4" xfId="976"/>
    <cellStyle name="常规 2 10 6 2 2" xfId="977"/>
    <cellStyle name="60% - 强调文字颜色 4 3 6 3" xfId="978"/>
    <cellStyle name="常规 24 3" xfId="979"/>
    <cellStyle name="常规 13 3 4 2" xfId="980"/>
    <cellStyle name="常规 19 3" xfId="981"/>
    <cellStyle name="20% - 强调文字颜色 3 2 2 10" xfId="982"/>
    <cellStyle name="常规 18 3 4 2" xfId="983"/>
    <cellStyle name="20% - 强调文字颜色 4 2 2 10" xfId="984"/>
    <cellStyle name="60% - 强调文字颜色 4 2 2 5" xfId="985"/>
    <cellStyle name="常规 2 10 8 5 2" xfId="986"/>
    <cellStyle name="20% - 强调文字颜色 3 3 2 4 5" xfId="987"/>
    <cellStyle name="20% - 强调文字颜色 3 2 2 2" xfId="988"/>
    <cellStyle name="常规 2 2 6 4" xfId="989"/>
    <cellStyle name="40% - 强调文字颜色 3 3 2 5 2" xfId="990"/>
    <cellStyle name="常规 3 2 3 8" xfId="991"/>
    <cellStyle name="常规 2 12 7" xfId="992"/>
    <cellStyle name="20% - 强调文字颜色 3 2 2 2 2" xfId="993"/>
    <cellStyle name="标题 4 2 2 5 4" xfId="994"/>
    <cellStyle name="常规 2 2 6 4 2" xfId="995"/>
    <cellStyle name="常规 2 12 5 5 5" xfId="996"/>
    <cellStyle name="40% - 强调文字颜色 4 2 2 4 5" xfId="997"/>
    <cellStyle name="标题 1 2 4 2" xfId="998"/>
    <cellStyle name="40% - 强调文字颜色 1 2 11" xfId="999"/>
    <cellStyle name="20% - 强调文字颜色 3 2 2 3" xfId="1000"/>
    <cellStyle name="常规 2 2 6 5" xfId="1001"/>
    <cellStyle name="40% - 强调文字颜色 3 3 2 5 3" xfId="1002"/>
    <cellStyle name="常规 2 13 8" xfId="1003"/>
    <cellStyle name="20% - 强调文字颜色 3 2 2 3 3" xfId="1004"/>
    <cellStyle name="常规 2 13 9" xfId="1005"/>
    <cellStyle name="60% - 强调文字颜色 3 2 10" xfId="1006"/>
    <cellStyle name="20% - 强调文字颜色 3 2 2 3 4" xfId="1007"/>
    <cellStyle name="60% - 强调文字颜色 3 2 11" xfId="1008"/>
    <cellStyle name="20% - 强调文字颜色 3 2 2 3 5" xfId="1009"/>
    <cellStyle name="40% - 强调文字颜色 3 3 2 5 4" xfId="1010"/>
    <cellStyle name="常规 2 22 8 2" xfId="1011"/>
    <cellStyle name="常规 2 17 8 2" xfId="1012"/>
    <cellStyle name="常规 3 2 12" xfId="1013"/>
    <cellStyle name="60% - 强调文字颜色 3 2 2" xfId="1014"/>
    <cellStyle name="20% - 强调文字颜色 3 2 2 4" xfId="1015"/>
    <cellStyle name="常规 2 2 6 6" xfId="1016"/>
    <cellStyle name="常规 10 6 3 5" xfId="1017"/>
    <cellStyle name="60% - 强调文字颜色 3 2 2 3" xfId="1018"/>
    <cellStyle name="常规 2 14 8" xfId="1019"/>
    <cellStyle name="20% - 强调文字颜色 3 2 2 4 3" xfId="1020"/>
    <cellStyle name="20% - 强调文字颜色 3 2 9" xfId="1021"/>
    <cellStyle name="常规 2 14 9" xfId="1022"/>
    <cellStyle name="20% - 强调文字颜色 3 2 2 4 4" xfId="1023"/>
    <cellStyle name="40% - 强调文字颜色 2 2 10" xfId="1024"/>
    <cellStyle name="60% - 强调文字颜色 3 2 2 4" xfId="1025"/>
    <cellStyle name="20% - 强调文字颜色 3 3 9" xfId="1026"/>
    <cellStyle name="60% - 强调文字颜色 1 2" xfId="1027"/>
    <cellStyle name="20% - 强调文字颜色 3 2 2 5 3" xfId="1028"/>
    <cellStyle name="常规 2 15 8" xfId="1029"/>
    <cellStyle name="常规 2 20 8" xfId="1030"/>
    <cellStyle name="20% - 强调文字颜色 4 2 2 7" xfId="1031"/>
    <cellStyle name="60% - 强调文字颜色 3 2 3 3" xfId="1032"/>
    <cellStyle name="常规 10 6 4 5" xfId="1033"/>
    <cellStyle name="20% - 强调文字颜色 4 2 2 5 3" xfId="1034"/>
    <cellStyle name="常规 18 3 5" xfId="1035"/>
    <cellStyle name="常规 13 3 5 5" xfId="1036"/>
    <cellStyle name="40% - 强调文字颜色 3 3 2 6" xfId="1037"/>
    <cellStyle name="常规 2 10 6 3 5" xfId="1038"/>
    <cellStyle name="20% - 强调文字颜色 3 2 3" xfId="1039"/>
    <cellStyle name="60% - 强调文字颜色 1 2 2 3 4" xfId="1040"/>
    <cellStyle name="40% - 强调文字颜色 4 2 8" xfId="1041"/>
    <cellStyle name="20% - 强调文字颜色 6 2 11" xfId="1042"/>
    <cellStyle name="20% - 强调文字颜色 5 2 2 9" xfId="1043"/>
    <cellStyle name="20% - 强调文字颜色 3 3 2 5 5" xfId="1044"/>
    <cellStyle name="60% - 强调文字颜色 4 2 3 5" xfId="1045"/>
    <cellStyle name="常规 2 2 7 4" xfId="1046"/>
    <cellStyle name="20% - 强调文字颜色 3 2 3 2" xfId="1047"/>
    <cellStyle name="常规 2 2 7 6" xfId="1048"/>
    <cellStyle name="20% - 强调文字颜色 3 2 3 4" xfId="1049"/>
    <cellStyle name="60% - 强调文字颜色 3 3 2" xfId="1050"/>
    <cellStyle name="常规 2 11 2 2 5" xfId="1051"/>
    <cellStyle name="常规 4 14 7 2" xfId="1052"/>
    <cellStyle name="20% - 强调文字颜色 4 2 2 5 4" xfId="1053"/>
    <cellStyle name="常规 19 3 3 2" xfId="1054"/>
    <cellStyle name="常规 18 3 6" xfId="1055"/>
    <cellStyle name="常规 2 14 3" xfId="1056"/>
    <cellStyle name="40% - 强调文字颜色 5 2 6 2" xfId="1057"/>
    <cellStyle name="20% - 强调文字颜色 3 2 4" xfId="1058"/>
    <cellStyle name="60% - 强调文字颜色 1 2 2 3 5" xfId="1059"/>
    <cellStyle name="40% - 强调文字颜色 4 2 9" xfId="1060"/>
    <cellStyle name="60% - 强调文字颜色 1 3 10" xfId="1061"/>
    <cellStyle name="40% - 强调文字颜色 3 3 2 7" xfId="1062"/>
    <cellStyle name="常规 2 2 8 4" xfId="1063"/>
    <cellStyle name="20% - 强调文字颜色 3 2 4 2" xfId="1064"/>
    <cellStyle name="标题 6 2 2" xfId="1065"/>
    <cellStyle name="常规 2 2 8 5" xfId="1066"/>
    <cellStyle name="20% - 强调文字颜色 3 2 4 3" xfId="1067"/>
    <cellStyle name="标题 6 2 3" xfId="1068"/>
    <cellStyle name="常规 2 2 8 6" xfId="1069"/>
    <cellStyle name="20% - 强调文字颜色 3 2 4 4" xfId="1070"/>
    <cellStyle name="20% - 强调文字颜色 4 2 2 5 5" xfId="1071"/>
    <cellStyle name="常规 19 3 3 3" xfId="1072"/>
    <cellStyle name="常规 18 3 7" xfId="1073"/>
    <cellStyle name="常规 3 4 2 4 2" xfId="1074"/>
    <cellStyle name="常规 2 14 4" xfId="1075"/>
    <cellStyle name="40% - 强调文字颜色 5 2 6 3" xfId="1076"/>
    <cellStyle name="20% - 强调文字颜色 3 2 5" xfId="1077"/>
    <cellStyle name="60% - 强调文字颜色 1 3 11" xfId="1078"/>
    <cellStyle name="40% - 强调文字颜色 3 3 2 8" xfId="1079"/>
    <cellStyle name="20% - 强调文字颜色 3 2 5 2" xfId="1080"/>
    <cellStyle name="20% - 强调文字颜色 3 2 5 3" xfId="1081"/>
    <cellStyle name="标题 6 3 2" xfId="1082"/>
    <cellStyle name="20% - 强调文字颜色 3 2 5 4" xfId="1083"/>
    <cellStyle name="标题 6 3 3" xfId="1084"/>
    <cellStyle name="20% - 强调文字颜色 3 2 5 5" xfId="1085"/>
    <cellStyle name="标题 6 3 4" xfId="1086"/>
    <cellStyle name="40% - 强调文字颜色 3 3 2 9" xfId="1087"/>
    <cellStyle name="常规 10 6 3 2" xfId="1088"/>
    <cellStyle name="常规 2 14 5" xfId="1089"/>
    <cellStyle name="40% - 强调文字颜色 5 2 6 4" xfId="1090"/>
    <cellStyle name="20% - 强调文字颜色 3 2 6" xfId="1091"/>
    <cellStyle name="强调文字颜色 5 3 2 2" xfId="1092"/>
    <cellStyle name="20% - 强调文字颜色 3 2 6 5" xfId="1093"/>
    <cellStyle name="标题 6 4 4" xfId="1094"/>
    <cellStyle name="常规 19 2 2 3" xfId="1095"/>
    <cellStyle name="常规 17 2 7" xfId="1096"/>
    <cellStyle name="常规 4 25 9" xfId="1097"/>
    <cellStyle name="常规 4 30 9" xfId="1098"/>
    <cellStyle name="20% - 强调文字颜色 3 3 10" xfId="1099"/>
    <cellStyle name="20% - 强调文字颜色 4 3 2 5 2" xfId="1100"/>
    <cellStyle name="常规 10 4 2 2" xfId="1101"/>
    <cellStyle name="标题 1 3 2 3 5" xfId="1102"/>
    <cellStyle name="标题 4 2 5 3" xfId="1103"/>
    <cellStyle name="20% - 强调文字颜色 3 3 11" xfId="1104"/>
    <cellStyle name="20% - 强调文字颜色 3 3 2 10" xfId="1105"/>
    <cellStyle name="20% - 强调文字颜色 3 3 3" xfId="1106"/>
    <cellStyle name="60% - 强调文字颜色 1 2 2 4 4" xfId="1107"/>
    <cellStyle name="40% - 强调文字颜色 4 3 8" xfId="1108"/>
    <cellStyle name="常规 2 3 6 4" xfId="1109"/>
    <cellStyle name="20% - 强调文字颜色 3 3 2 2" xfId="1110"/>
    <cellStyle name="好 3 3" xfId="1111"/>
    <cellStyle name="40% - 强调文字颜色 6 2" xfId="1112"/>
    <cellStyle name="常规 4 5 8" xfId="1113"/>
    <cellStyle name="标题 4 3 2 5 4" xfId="1114"/>
    <cellStyle name="20% - 强调文字颜色 3 3 2 2 2" xfId="1115"/>
    <cellStyle name="常规 4 2 3 8" xfId="1116"/>
    <cellStyle name="常规 2 3 6 4 2" xfId="1117"/>
    <cellStyle name="40% - 强调文字颜色 6 2 2" xfId="1118"/>
    <cellStyle name="常规 2 3 6 5" xfId="1119"/>
    <cellStyle name="20% - 强调文字颜色 3 3 2 3" xfId="1120"/>
    <cellStyle name="40% - 强调文字颜色 6 3" xfId="1121"/>
    <cellStyle name="常规 4 6 8" xfId="1122"/>
    <cellStyle name="常规 2 3 6 5 2" xfId="1123"/>
    <cellStyle name="20% - 强调文字颜色 3 3 2 3 2" xfId="1124"/>
    <cellStyle name="40% - 强调文字颜色 6 3 2" xfId="1125"/>
    <cellStyle name="40% - 强调文字颜色 4 3 2 5 5" xfId="1126"/>
    <cellStyle name="20% - 强调文字颜色 5 2 11" xfId="1127"/>
    <cellStyle name="标题 2 2 5 2" xfId="1128"/>
    <cellStyle name="常规 4 6 9" xfId="1129"/>
    <cellStyle name="20% - 强调文字颜色 3 3 2 3 3" xfId="1130"/>
    <cellStyle name="差_2006年28四川 4" xfId="1131"/>
    <cellStyle name="40% - 强调文字颜色 6 3 3" xfId="1132"/>
    <cellStyle name="20% - 强调文字颜色 3 3 2 3 4" xfId="1133"/>
    <cellStyle name="40% - 强调文字颜色 6 3 4" xfId="1134"/>
    <cellStyle name="20% - 强调文字颜色 3 3 2 3 5" xfId="1135"/>
    <cellStyle name="常规 2 10 8 4 2" xfId="1136"/>
    <cellStyle name="40% - 强调文字颜色 6 3 5" xfId="1137"/>
    <cellStyle name="常规 2 3 6 6" xfId="1138"/>
    <cellStyle name="20% - 强调文字颜色 3 3 2 4" xfId="1139"/>
    <cellStyle name="60% - 强调文字颜色 4 2 2" xfId="1140"/>
    <cellStyle name="常规 4 7 9" xfId="1141"/>
    <cellStyle name="20% - 强调文字颜色 3 3 2 4 3" xfId="1142"/>
    <cellStyle name="60% - 强调文字颜色 4 2 2 3" xfId="1143"/>
    <cellStyle name="20% - 强调文字颜色 3 3 2 4 4" xfId="1144"/>
    <cellStyle name="60% - 强调文字颜色 4 2 2 4" xfId="1145"/>
    <cellStyle name="常规 4 8 8" xfId="1146"/>
    <cellStyle name="20% - 强调文字颜色 5 2 2 6" xfId="1147"/>
    <cellStyle name="20% - 强调文字颜色 3 3 2 5 2" xfId="1148"/>
    <cellStyle name="60% - 强调文字颜色 4 2 3 2" xfId="1149"/>
    <cellStyle name="常规 4 8 9" xfId="1150"/>
    <cellStyle name="20% - 强调文字颜色 5 2 2 7" xfId="1151"/>
    <cellStyle name="20% - 强调文字颜色 3 3 2 5 3" xfId="1152"/>
    <cellStyle name="60% - 强调文字颜色 4 2 3 3" xfId="1153"/>
    <cellStyle name="20% - 强调文字颜色 6 2 10" xfId="1154"/>
    <cellStyle name="20% - 强调文字颜色 5 2 2 8" xfId="1155"/>
    <cellStyle name="20% - 强调文字颜色 3 3 2 5 4" xfId="1156"/>
    <cellStyle name="差_不含人员经费系数_财力性转移支付2010年预算参考数 2 2" xfId="1157"/>
    <cellStyle name="60% - 强调文字颜色 4 2 3 4" xfId="1158"/>
    <cellStyle name="20% - 强调文字颜色 3 3 2 6" xfId="1159"/>
    <cellStyle name="60% - 强调文字颜色 2 3 3 2" xfId="1160"/>
    <cellStyle name="60% - 强调文字颜色 4 2 4" xfId="1161"/>
    <cellStyle name="20% - 强调文字颜色 3 3 2 7" xfId="1162"/>
    <cellStyle name="60% - 强调文字颜色 2 3 3 3" xfId="1163"/>
    <cellStyle name="60% - 强调文字颜色 4 2 5" xfId="1164"/>
    <cellStyle name="20% - 强调文字颜色 5 2 6 2" xfId="1165"/>
    <cellStyle name="20% - 强调文字颜色 3 3 2 8" xfId="1166"/>
    <cellStyle name="60% - 强调文字颜色 2 3 3 4" xfId="1167"/>
    <cellStyle name="60% - 强调文字颜色 4 2 6" xfId="1168"/>
    <cellStyle name="20% - 强调文字颜色 5 2 6 3" xfId="1169"/>
    <cellStyle name="常规 2 3 7 4" xfId="1170"/>
    <cellStyle name="20% - 强调文字颜色 3 3 3 2" xfId="1171"/>
    <cellStyle name="常规 2 3 7 5" xfId="1172"/>
    <cellStyle name="20% - 强调文字颜色 3 3 3 3" xfId="1173"/>
    <cellStyle name="常规 2 3 7 6" xfId="1174"/>
    <cellStyle name="20% - 强调文字颜色 3 3 3 4" xfId="1175"/>
    <cellStyle name="60% - 强调文字颜色 4 3 2" xfId="1176"/>
    <cellStyle name="常规 2 11 3 2 5" xfId="1177"/>
    <cellStyle name="20% - 强调文字颜色 3 3 3 5" xfId="1178"/>
    <cellStyle name="检查单元格 2 2 2" xfId="1179"/>
    <cellStyle name="60% - 强调文字颜色 4 3 3" xfId="1180"/>
    <cellStyle name="常规 2 15 3" xfId="1181"/>
    <cellStyle name="常规 2 20 3" xfId="1182"/>
    <cellStyle name="20% - 强调文字颜色 4 2 2 2" xfId="1183"/>
    <cellStyle name="20% - 强调文字颜色 3 3 4" xfId="1184"/>
    <cellStyle name="60% - 强调文字颜色 1 2 2 4 5" xfId="1185"/>
    <cellStyle name="40% - 强调文字颜色 4 3 9" xfId="1186"/>
    <cellStyle name="常规 2 15 3 2" xfId="1187"/>
    <cellStyle name="常规 2 20 3 2" xfId="1188"/>
    <cellStyle name="20% - 强调文字颜色 4 2 2 2 2" xfId="1189"/>
    <cellStyle name="常规 2 3 8 4" xfId="1190"/>
    <cellStyle name="20% - 强调文字颜色 3 3 4 2" xfId="1191"/>
    <cellStyle name="20% - 强调文字颜色 4 2 2 2 3" xfId="1192"/>
    <cellStyle name="常规 2 3 8 5" xfId="1193"/>
    <cellStyle name="20% - 强调文字颜色 3 3 4 3" xfId="1194"/>
    <cellStyle name="常规 4 14 4 2" xfId="1195"/>
    <cellStyle name="20% - 强调文字颜色 4 2 2 2 4" xfId="1196"/>
    <cellStyle name="好_②农业科杨正红 2" xfId="1197"/>
    <cellStyle name="常规 2 3 8 6" xfId="1198"/>
    <cellStyle name="20% - 强调文字颜色 3 3 4 4" xfId="1199"/>
    <cellStyle name="常规 2 11 6 10" xfId="1200"/>
    <cellStyle name="20% - 强调文字颜色 4 2 2 2 5" xfId="1201"/>
    <cellStyle name="好_②农业科杨正红 3" xfId="1202"/>
    <cellStyle name="20% - 强调文字颜色 3 3 4 5" xfId="1203"/>
    <cellStyle name="常规 2 15 4" xfId="1204"/>
    <cellStyle name="常规 2 20 4" xfId="1205"/>
    <cellStyle name="20% - 强调文字颜色 4 2 2 3" xfId="1206"/>
    <cellStyle name="20% - 强调文字颜色 3 3 5" xfId="1207"/>
    <cellStyle name="常规 2 15 4 2" xfId="1208"/>
    <cellStyle name="常规 2 20 4 2" xfId="1209"/>
    <cellStyle name="20% - 强调文字颜色 4 2 2 3 2" xfId="1210"/>
    <cellStyle name="20% - 强调文字颜色 3 3 5 2" xfId="1211"/>
    <cellStyle name="20% - 强调文字颜色 4 2 2 3 3" xfId="1212"/>
    <cellStyle name="20% - 强调文字颜色 3 3 5 3" xfId="1213"/>
    <cellStyle name="常规 4 14 5 2" xfId="1214"/>
    <cellStyle name="20% - 强调文字颜色 4 2 2 3 4" xfId="1215"/>
    <cellStyle name="20% - 强调文字颜色 3 3 5 4" xfId="1216"/>
    <cellStyle name="20% - 强调文字颜色 4 2 2 3 5" xfId="1217"/>
    <cellStyle name="常规 3 4 2 2 2" xfId="1218"/>
    <cellStyle name="20% - 强调文字颜色 3 3 5 5" xfId="1219"/>
    <cellStyle name="常规 2 15 5" xfId="1220"/>
    <cellStyle name="常规 2 20 5" xfId="1221"/>
    <cellStyle name="20% - 强调文字颜色 4 2 2 4" xfId="1222"/>
    <cellStyle name="20% - 强调文字颜色 3 3 6" xfId="1223"/>
    <cellStyle name="常规 2 15 5 2" xfId="1224"/>
    <cellStyle name="常规 2 20 5 2" xfId="1225"/>
    <cellStyle name="20% - 强调文字颜色 4 2 2 4 2" xfId="1226"/>
    <cellStyle name="20% - 强调文字颜色 3 3 6 2" xfId="1227"/>
    <cellStyle name="常规 18 2 4" xfId="1228"/>
    <cellStyle name="标题 3 2 4 3" xfId="1229"/>
    <cellStyle name="标题 1 2 2 2 5" xfId="1230"/>
    <cellStyle name="常规 2 11 3 5 3" xfId="1231"/>
    <cellStyle name="20% - 强调文字颜色 4 2 2 4 3" xfId="1232"/>
    <cellStyle name="20% - 强调文字颜色 3 3 6 3" xfId="1233"/>
    <cellStyle name="常规 18 2 5" xfId="1234"/>
    <cellStyle name="常规 4 14 6 2" xfId="1235"/>
    <cellStyle name="20% - 强调文字颜色 4 2 2 4 4" xfId="1236"/>
    <cellStyle name="20% - 强调文字颜色 3 3 6 4" xfId="1237"/>
    <cellStyle name="常规 19 3 2 2" xfId="1238"/>
    <cellStyle name="常规 18 2 6" xfId="1239"/>
    <cellStyle name="20% - 强调文字颜色 4 2 2 4 5" xfId="1240"/>
    <cellStyle name="常规 19 3 2 3" xfId="1241"/>
    <cellStyle name="常规 18 2 7" xfId="1242"/>
    <cellStyle name="常规 3 4 2 3 2" xfId="1243"/>
    <cellStyle name="20% - 强调文字颜色 3 3 6 5" xfId="1244"/>
    <cellStyle name="常规 2 16 6" xfId="1245"/>
    <cellStyle name="常规 2 21 6" xfId="1246"/>
    <cellStyle name="20% - 强调文字颜色 4 2 3 5" xfId="1247"/>
    <cellStyle name="40% - 强调文字颜色 1 3 5 3" xfId="1248"/>
    <cellStyle name="常规 136 4 14" xfId="1249"/>
    <cellStyle name="60% - 强调文字颜色 1 2 7" xfId="1250"/>
    <cellStyle name="常规 19 3 5 5" xfId="1251"/>
    <cellStyle name="20% - 强调文字颜色 4 2" xfId="1252"/>
    <cellStyle name="常规 3 3 8 6" xfId="1253"/>
    <cellStyle name="20% - 强调文字颜色 4 3 4 4" xfId="1254"/>
    <cellStyle name="20% - 强调文字颜色 4 3 2 2 4" xfId="1255"/>
    <cellStyle name="常规 6 6" xfId="1256"/>
    <cellStyle name="40% - 强调文字颜色 6 2 3 2" xfId="1257"/>
    <cellStyle name="常规 4 4 4" xfId="1258"/>
    <cellStyle name="常规 4 2 2 4" xfId="1259"/>
    <cellStyle name="20% - 强调文字颜色 4 2 10" xfId="1260"/>
    <cellStyle name="60% - 强调文字颜色 5 3 2 5 4" xfId="1261"/>
    <cellStyle name="20% - 强调文字颜色 4 3 4 5" xfId="1262"/>
    <cellStyle name="20% - 强调文字颜色 4 3 2 2 5" xfId="1263"/>
    <cellStyle name="常规 10 6 2" xfId="1264"/>
    <cellStyle name="40% - 强调文字颜色 4 3 2 3 2" xfId="1265"/>
    <cellStyle name="常规 9 2 2" xfId="1266"/>
    <cellStyle name="60% - 强调文字颜色 2 3 7" xfId="1267"/>
    <cellStyle name="40% - 强调文字颜色 1 3 2" xfId="1268"/>
    <cellStyle name="常规 6 7" xfId="1269"/>
    <cellStyle name="40% - 强调文字颜色 6 2 3 3" xfId="1270"/>
    <cellStyle name="常规 4 4 5" xfId="1271"/>
    <cellStyle name="常规 4 2 2 5" xfId="1272"/>
    <cellStyle name="常规 4 25 8 2" xfId="1273"/>
    <cellStyle name="常规 4 30 8 2" xfId="1274"/>
    <cellStyle name="20% - 强调文字颜色 4 2 11" xfId="1275"/>
    <cellStyle name="60% - 强调文字颜色 5 3 2 5 5" xfId="1276"/>
    <cellStyle name="40% - 强调文字颜色 5 2 7" xfId="1277"/>
    <cellStyle name="20% - 强调文字颜色 4 2 2" xfId="1278"/>
    <cellStyle name="40% - 强调文字颜色 5 2 8" xfId="1279"/>
    <cellStyle name="20% - 强调文字颜色 4 2 3" xfId="1280"/>
    <cellStyle name="60% - 强调文字颜色 1 2 2 5 5" xfId="1281"/>
    <cellStyle name="常规 2 16 3" xfId="1282"/>
    <cellStyle name="常规 2 21 3" xfId="1283"/>
    <cellStyle name="20% - 强调文字颜色 4 2 3 2" xfId="1284"/>
    <cellStyle name="常规 2 16 4" xfId="1285"/>
    <cellStyle name="常规 2 21 4" xfId="1286"/>
    <cellStyle name="20% - 强调文字颜色 4 2 3 3" xfId="1287"/>
    <cellStyle name="常规 2 16 5" xfId="1288"/>
    <cellStyle name="常规 2 21 5" xfId="1289"/>
    <cellStyle name="20% - 强调文字颜色 4 2 3 4" xfId="1290"/>
    <cellStyle name="40% - 强调文字颜色 5 3 6 2" xfId="1291"/>
    <cellStyle name="40% - 强调文字颜色 5 2 9" xfId="1292"/>
    <cellStyle name="20% - 强调文字颜色 4 2 4" xfId="1293"/>
    <cellStyle name="常规 2 17 3" xfId="1294"/>
    <cellStyle name="常规 2 22 3" xfId="1295"/>
    <cellStyle name="常规 3 2 8 4" xfId="1296"/>
    <cellStyle name="20% - 强调文字颜色 4 2 4 2" xfId="1297"/>
    <cellStyle name="常规 2 17 5" xfId="1298"/>
    <cellStyle name="常规 2 22 5" xfId="1299"/>
    <cellStyle name="常规 3 2 8 6" xfId="1300"/>
    <cellStyle name="20% - 强调文字颜色 4 2 4 4" xfId="1301"/>
    <cellStyle name="常规 2 12 2 9" xfId="1302"/>
    <cellStyle name="40% - 强调文字颜色 1 3 6 3" xfId="1303"/>
    <cellStyle name="常规 8 2 2" xfId="1304"/>
    <cellStyle name="60% - 强调文字颜色 1 3 7" xfId="1305"/>
    <cellStyle name="常规 10 6 10" xfId="1306"/>
    <cellStyle name="20% - 强调文字颜色 5 2" xfId="1307"/>
    <cellStyle name="40% - 强调文字颜色 1 3 10" xfId="1308"/>
    <cellStyle name="常规 15 4 3 3" xfId="1309"/>
    <cellStyle name="常规 2 17 6" xfId="1310"/>
    <cellStyle name="常规 2 22 6" xfId="1311"/>
    <cellStyle name="20% - 强调文字颜色 4 2 4 5" xfId="1312"/>
    <cellStyle name="20% - 强调文字颜色 5 3 2 10" xfId="1313"/>
    <cellStyle name="40% - 强调文字颜色 5 3 6 3" xfId="1314"/>
    <cellStyle name="20% - 强调文字颜色 4 2 5" xfId="1315"/>
    <cellStyle name="60% - 强调文字颜色 1 3 2 3" xfId="1316"/>
    <cellStyle name="常规 2 18 3" xfId="1317"/>
    <cellStyle name="常规 2 23 3" xfId="1318"/>
    <cellStyle name="常规 3 2 9 4" xfId="1319"/>
    <cellStyle name="20% - 强调文字颜色 4 2 5 2" xfId="1320"/>
    <cellStyle name="60% - 强调文字颜色 1 3 2 4" xfId="1321"/>
    <cellStyle name="常规 2 18 4" xfId="1322"/>
    <cellStyle name="常规 2 23 4" xfId="1323"/>
    <cellStyle name="常规 3 2 9 5" xfId="1324"/>
    <cellStyle name="20% - 强调文字颜色 4 2 5 3" xfId="1325"/>
    <cellStyle name="60% - 强调文字颜色 1 3 2 5" xfId="1326"/>
    <cellStyle name="常规 2 18 5" xfId="1327"/>
    <cellStyle name="常规 2 23 5" xfId="1328"/>
    <cellStyle name="常规 3 2 9 6" xfId="1329"/>
    <cellStyle name="20% - 强调文字颜色 4 2 5 4" xfId="1330"/>
    <cellStyle name="40% - 强调文字颜色 5 3 6 4" xfId="1331"/>
    <cellStyle name="20% - 强调文字颜色 4 2 6" xfId="1332"/>
    <cellStyle name="强调文字颜色 6 3 2 2" xfId="1333"/>
    <cellStyle name="常规 2 19 6" xfId="1334"/>
    <cellStyle name="常规 2 24 6" xfId="1335"/>
    <cellStyle name="20% - 强调文字颜色 4 2 6 5" xfId="1336"/>
    <cellStyle name="40% - 强调文字颜色 5 3 6 5" xfId="1337"/>
    <cellStyle name="20% - 强调文字颜色 4 2 7" xfId="1338"/>
    <cellStyle name="常规 10 3 2" xfId="1339"/>
    <cellStyle name="20% - 强调文字颜色 4 2 8" xfId="1340"/>
    <cellStyle name="常规 10 3 3" xfId="1341"/>
    <cellStyle name="60% - 强调文字颜色 3 3 2 2" xfId="1342"/>
    <cellStyle name="20% - 强调文字颜色 4 2 9" xfId="1343"/>
    <cellStyle name="常规 10 3 4" xfId="1344"/>
    <cellStyle name="60% - 强调文字颜色 3 3 2 3" xfId="1345"/>
    <cellStyle name="20% - 强调文字颜色 6 2 5 2" xfId="1346"/>
    <cellStyle name="常规 2 40 4 2" xfId="1347"/>
    <cellStyle name="40% - 强调文字颜色 1 3 5 4" xfId="1348"/>
    <cellStyle name="常规 136 4 15" xfId="1349"/>
    <cellStyle name="60% - 强调文字颜色 1 2 8" xfId="1350"/>
    <cellStyle name="20% - 强调文字颜色 4 3" xfId="1351"/>
    <cellStyle name="40% - 强调文字颜色 5 3 7" xfId="1352"/>
    <cellStyle name="20% - 强调文字颜色 4 3 2" xfId="1353"/>
    <cellStyle name="常规 3 3 8 4" xfId="1354"/>
    <cellStyle name="20% - 强调文字颜色 4 3 4 2" xfId="1355"/>
    <cellStyle name="20% - 强调文字颜色 4 3 2 2 2" xfId="1356"/>
    <cellStyle name="20% - 强调文字颜色 4 3 5" xfId="1357"/>
    <cellStyle name="20% - 强调文字颜色 4 3 2 3" xfId="1358"/>
    <cellStyle name="常规 3 3 9 4" xfId="1359"/>
    <cellStyle name="20% - 强调文字颜色 4 3 5 2" xfId="1360"/>
    <cellStyle name="20% - 强调文字颜色 4 3 2 3 2" xfId="1361"/>
    <cellStyle name="常规 3 3 9 5" xfId="1362"/>
    <cellStyle name="20% - 强调文字颜色 4 3 5 3" xfId="1363"/>
    <cellStyle name="20% - 强调文字颜色 4 3 2 3 3" xfId="1364"/>
    <cellStyle name="常规 3 3 9 6" xfId="1365"/>
    <cellStyle name="20% - 强调文字颜色 4 3 5 4" xfId="1366"/>
    <cellStyle name="20% - 强调文字颜色 4 3 2 3 4" xfId="1367"/>
    <cellStyle name="20% - 强调文字颜色 4 3 5 5" xfId="1368"/>
    <cellStyle name="20% - 强调文字颜色 4 3 2 3 5" xfId="1369"/>
    <cellStyle name="常规 10 7 2" xfId="1370"/>
    <cellStyle name="20% - 强调文字颜色 4 3 6" xfId="1371"/>
    <cellStyle name="20% - 强调文字颜色 4 3 2 4" xfId="1372"/>
    <cellStyle name="20% - 强调文字颜色 4 3 6 2" xfId="1373"/>
    <cellStyle name="20% - 强调文字颜色 4 3 2 4 2" xfId="1374"/>
    <cellStyle name="标题 4 2 4 3" xfId="1375"/>
    <cellStyle name="标题 1 3 2 2 5" xfId="1376"/>
    <cellStyle name="常规 2 12 3 5 3" xfId="1377"/>
    <cellStyle name="20% - 强调文字颜色 4 3 6 3" xfId="1378"/>
    <cellStyle name="20% - 强调文字颜色 4 3 2 4 3" xfId="1379"/>
    <cellStyle name="20% - 强调文字颜色 4 3 6 4" xfId="1380"/>
    <cellStyle name="20% - 强调文字颜色 4 3 2 4 4" xfId="1381"/>
    <cellStyle name="20% - 强调文字颜色 4 3 6 5" xfId="1382"/>
    <cellStyle name="20% - 强调文字颜色 4 3 2 4 5" xfId="1383"/>
    <cellStyle name="常规 10 8 2" xfId="1384"/>
    <cellStyle name="20% - 强调文字颜色 4 3 2 5" xfId="1385"/>
    <cellStyle name="20% - 强调文字颜色 4 3 7" xfId="1386"/>
    <cellStyle name="常规 10 4 2" xfId="1387"/>
    <cellStyle name="20% - 强调文字颜色 4 3 2 5 3" xfId="1388"/>
    <cellStyle name="常规 10 4 2 3" xfId="1389"/>
    <cellStyle name="20% - 强调文字颜色 4 3 2 5 4" xfId="1390"/>
    <cellStyle name="常规 10 4 2 4" xfId="1391"/>
    <cellStyle name="20% - 强调文字颜色 4 3 2 5 5" xfId="1392"/>
    <cellStyle name="常规 10 4 2 5" xfId="1393"/>
    <cellStyle name="20% - 强调文字颜色 4 3 2 6" xfId="1394"/>
    <cellStyle name="20% - 强调文字颜色 4 3 8" xfId="1395"/>
    <cellStyle name="常规 10 4 3" xfId="1396"/>
    <cellStyle name="60% - 强调文字颜色 3 3 3 2" xfId="1397"/>
    <cellStyle name="20% - 强调文字颜色 4 3 2 7" xfId="1398"/>
    <cellStyle name="20% - 强调文字颜色 4 3 9" xfId="1399"/>
    <cellStyle name="常规 10 4 4" xfId="1400"/>
    <cellStyle name="60% - 强调文字颜色 3 3 3 3" xfId="1401"/>
    <cellStyle name="20% - 强调文字颜色 6 2 6 2" xfId="1402"/>
    <cellStyle name="20% - 强调文字颜色 4 3 2 8" xfId="1403"/>
    <cellStyle name="常规 10 4 5" xfId="1404"/>
    <cellStyle name="60% - 强调文字颜色 3 3 3 4" xfId="1405"/>
    <cellStyle name="20% - 强调文字颜色 6 2 6 3" xfId="1406"/>
    <cellStyle name="20% - 强调文字颜色 4 3 3 2" xfId="1407"/>
    <cellStyle name="20% - 强调文字颜色 4 3 3 3" xfId="1408"/>
    <cellStyle name="20% - 强调文字颜色 4 3 3 4" xfId="1409"/>
    <cellStyle name="20% - 强调文字颜色 4 3 3 5" xfId="1410"/>
    <cellStyle name="常规 10 5 2" xfId="1411"/>
    <cellStyle name="40% - 强调文字颜色 4 3 2 5 4" xfId="1412"/>
    <cellStyle name="20% - 强调文字颜色 5 2 10" xfId="1413"/>
    <cellStyle name="40% - 强调文字颜色 6 2 7" xfId="1414"/>
    <cellStyle name="20% - 强调文字颜色 5 2 2" xfId="1415"/>
    <cellStyle name="20% - 强调文字颜色 5 3 2 4" xfId="1416"/>
    <cellStyle name="常规 4 28 3 2" xfId="1417"/>
    <cellStyle name="常规 3 3 18" xfId="1418"/>
    <cellStyle name="常规 3 3 23" xfId="1419"/>
    <cellStyle name="20% - 强调文字颜色 5 2 2 2 3" xfId="1420"/>
    <cellStyle name="20% - 强调文字颜色 5 3 2 5" xfId="1421"/>
    <cellStyle name="常规 3 3 19" xfId="1422"/>
    <cellStyle name="20% - 强调文字颜色 5 2 2 2 4" xfId="1423"/>
    <cellStyle name="20% - 强调文字颜色 5 3 2 6" xfId="1424"/>
    <cellStyle name="常规 16 2" xfId="1425"/>
    <cellStyle name="常规 21 2" xfId="1426"/>
    <cellStyle name="差 2 5 4" xfId="1427"/>
    <cellStyle name="60% - 强调文字颜色 4 3 3 2" xfId="1428"/>
    <cellStyle name="常规 2 12 13" xfId="1429"/>
    <cellStyle name="20% - 强调文字颜色 5 2 2 2 5" xfId="1430"/>
    <cellStyle name="20% - 强调文字颜色 5 3 3 4" xfId="1431"/>
    <cellStyle name="常规 4 28 4 2" xfId="1432"/>
    <cellStyle name="20% - 强调文字颜色 5 2 2 3 3" xfId="1433"/>
    <cellStyle name="20% - 强调文字颜色 5 3 3 5" xfId="1434"/>
    <cellStyle name="60% - 强调文字颜色 2 3 2 10" xfId="1435"/>
    <cellStyle name="20% - 强调文字颜色 5 2 2 3 4" xfId="1436"/>
    <cellStyle name="20% - 强调文字颜色 5 2 2 3 5" xfId="1437"/>
    <cellStyle name="常规 4 8 6" xfId="1438"/>
    <cellStyle name="20% - 强调文字颜色 5 2 2 4" xfId="1439"/>
    <cellStyle name="常规 3 29 6 2" xfId="1440"/>
    <cellStyle name="常规 4 8 6 2" xfId="1441"/>
    <cellStyle name="标题 2 3" xfId="1442"/>
    <cellStyle name="20% - 强调文字颜色 5 2 2 4 2" xfId="1443"/>
    <cellStyle name="40% - 强调文字颜色 1 2 5 5" xfId="1444"/>
    <cellStyle name="常规 4 3 8 5" xfId="1445"/>
    <cellStyle name="20% - 强调文字颜色 5 3 4 3" xfId="1446"/>
    <cellStyle name="常规 4 3 8 6" xfId="1447"/>
    <cellStyle name="20% - 强调文字颜色 5 3 4 4" xfId="1448"/>
    <cellStyle name="常规 4 28 5 2" xfId="1449"/>
    <cellStyle name="20% - 强调文字颜色 5 2 2 4 3" xfId="1450"/>
    <cellStyle name="20% - 强调文字颜色 5 3 4 5" xfId="1451"/>
    <cellStyle name="20% - 强调文字颜色 5 2 2 4 4" xfId="1452"/>
    <cellStyle name="20% - 强调文字颜色 5 2 2 4 5" xfId="1453"/>
    <cellStyle name="常规 4 8 7" xfId="1454"/>
    <cellStyle name="20% - 强调文字颜色 5 2 2 5" xfId="1455"/>
    <cellStyle name="常规 4 8 7 2" xfId="1456"/>
    <cellStyle name="标题 3 3" xfId="1457"/>
    <cellStyle name="20% - 强调文字颜色 5 2 2 5 2" xfId="1458"/>
    <cellStyle name="40% - 强调文字颜色 1 2 6 5" xfId="1459"/>
    <cellStyle name="常规 4 3 9 5" xfId="1460"/>
    <cellStyle name="20% - 强调文字颜色 5 3 5 3" xfId="1461"/>
    <cellStyle name="常规 4 3 9 6" xfId="1462"/>
    <cellStyle name="20% - 强调文字颜色 5 3 5 4" xfId="1463"/>
    <cellStyle name="常规 4 28 6 2" xfId="1464"/>
    <cellStyle name="20% - 强调文字颜色 5 2 2 5 3" xfId="1465"/>
    <cellStyle name="标题 2 2 2 10" xfId="1466"/>
    <cellStyle name="20% - 强调文字颜色 5 3 5 5" xfId="1467"/>
    <cellStyle name="20% - 强调文字颜色 5 2 2 5 4" xfId="1468"/>
    <cellStyle name="20% - 强调文字颜色 5 2 2 5 5" xfId="1469"/>
    <cellStyle name="40% - 强调文字颜色 6 2 8" xfId="1470"/>
    <cellStyle name="20% - 强调文字颜色 5 2 3" xfId="1471"/>
    <cellStyle name="40% - 强调文字颜色 6 2 9" xfId="1472"/>
    <cellStyle name="20% - 强调文字颜色 5 2 4" xfId="1473"/>
    <cellStyle name="常规 4 2 8 4" xfId="1474"/>
    <cellStyle name="20% - 强调文字颜色 5 2 4 2" xfId="1475"/>
    <cellStyle name="常规 4 2 8 5" xfId="1476"/>
    <cellStyle name="20% - 强调文字颜色 5 2 4 3" xfId="1477"/>
    <cellStyle name="常规 4 2 8 6" xfId="1478"/>
    <cellStyle name="20% - 强调文字颜色 5 2 4 4" xfId="1479"/>
    <cellStyle name="常规 3 29 8 2" xfId="1480"/>
    <cellStyle name="20% - 强调文字颜色 5 2 4 5" xfId="1481"/>
    <cellStyle name="20% - 强调文字颜色 5 2 5" xfId="1482"/>
    <cellStyle name="标题 5 10" xfId="1483"/>
    <cellStyle name="60% - 强调文字颜色 2 3 2 4" xfId="1484"/>
    <cellStyle name="常规 4 2 9 5" xfId="1485"/>
    <cellStyle name="20% - 强调文字颜色 5 2 5 3" xfId="1486"/>
    <cellStyle name="20% - 强调文字颜色 5 2 6" xfId="1487"/>
    <cellStyle name="40% - 强调文字颜色 2 3 2 2 2" xfId="1488"/>
    <cellStyle name="标题 5 11" xfId="1489"/>
    <cellStyle name="40% - 强调文字颜色 2 3 2 2 3" xfId="1490"/>
    <cellStyle name="20% - 强调文字颜色 5 2 7" xfId="1491"/>
    <cellStyle name="常规 11 3 2" xfId="1492"/>
    <cellStyle name="40% - 强调文字颜色 2 2 6 2" xfId="1493"/>
    <cellStyle name="40% - 强调文字颜色 2 3 2 2 4" xfId="1494"/>
    <cellStyle name="标题 6 2 3 2" xfId="1495"/>
    <cellStyle name="20% - 强调文字颜色 5 2 8" xfId="1496"/>
    <cellStyle name="常规 11 3 3" xfId="1497"/>
    <cellStyle name="40% - 强调文字颜色 2 2 6 3" xfId="1498"/>
    <cellStyle name="链接单元格 2" xfId="1499"/>
    <cellStyle name="20% - 强调文字颜色 6 3 5 2" xfId="1500"/>
    <cellStyle name="40% - 强调文字颜色 2 3 2 2 5" xfId="1501"/>
    <cellStyle name="标题 6 2 3 3" xfId="1502"/>
    <cellStyle name="20% - 强调文字颜色 5 2 9" xfId="1503"/>
    <cellStyle name="常规 11 3 4" xfId="1504"/>
    <cellStyle name="40% - 强调文字颜色 2 2 6 4" xfId="1505"/>
    <cellStyle name="常规 2 40 5 2" xfId="1506"/>
    <cellStyle name="40% - 强调文字颜色 1 3 6 4" xfId="1507"/>
    <cellStyle name="60% - 强调文字颜色 1 3 8" xfId="1508"/>
    <cellStyle name="常规 10 6 11" xfId="1509"/>
    <cellStyle name="20% - 强调文字颜色 5 3" xfId="1510"/>
    <cellStyle name="常规 16 4 4 4" xfId="1511"/>
    <cellStyle name="20% - 强调文字颜色 5 3 11" xfId="1512"/>
    <cellStyle name="40% - 强调文字颜色 6 3 7" xfId="1513"/>
    <cellStyle name="20% - 强调文字颜色 5 3 2" xfId="1514"/>
    <cellStyle name="常规 3 3 16" xfId="1515"/>
    <cellStyle name="常规 3 3 21" xfId="1516"/>
    <cellStyle name="常规 2 29 2 2" xfId="1517"/>
    <cellStyle name="40% - 强调文字颜色 1 2 3 4" xfId="1518"/>
    <cellStyle name="40% - 强调文字颜色 6 2 2 4 4" xfId="1519"/>
    <cellStyle name="20% - 强调文字颜色 5 3 2 2" xfId="1520"/>
    <cellStyle name="20% - 强调文字颜色 6 3 2 4" xfId="1521"/>
    <cellStyle name="20% - 强调文字颜色 5 3 2 2 3" xfId="1522"/>
    <cellStyle name="60% - 强调文字颜色 4 3 10" xfId="1523"/>
    <cellStyle name="常规 3 18 9" xfId="1524"/>
    <cellStyle name="常规 3 23 9" xfId="1525"/>
    <cellStyle name="20% - 强调文字颜色 6 3 2 5" xfId="1526"/>
    <cellStyle name="20% - 强调文字颜色 5 3 2 2 4" xfId="1527"/>
    <cellStyle name="常规 2 6 4 2" xfId="1528"/>
    <cellStyle name="60% - 强调文字颜色 4 3 11" xfId="1529"/>
    <cellStyle name="20% - 强调文字颜色 6 3 2 6" xfId="1530"/>
    <cellStyle name="60% - 强调文字颜色 5 3 3 2" xfId="1531"/>
    <cellStyle name="20% - 强调文字颜色 5 3 2 2 5" xfId="1532"/>
    <cellStyle name="20% - 强调文字颜色 5 3 2 3 2" xfId="1533"/>
    <cellStyle name="40% - 强调文字颜色 2 2 4 5" xfId="1534"/>
    <cellStyle name="40% - 强调文字颜色 6 3 2 5 5" xfId="1535"/>
    <cellStyle name="20% - 强调文字颜色 6 3 3 3" xfId="1536"/>
    <cellStyle name="20% - 强调文字颜色 6 3 3 4" xfId="1537"/>
    <cellStyle name="20% - 强调文字颜色 5 3 2 3 3" xfId="1538"/>
    <cellStyle name="20% - 强调文字颜色 6 3 3 5" xfId="1539"/>
    <cellStyle name="常规 3 19 9" xfId="1540"/>
    <cellStyle name="常规 3 24 9" xfId="1541"/>
    <cellStyle name="40% - 强调文字颜色 3 3 10" xfId="1542"/>
    <cellStyle name="20% - 强调文字颜色 5 3 2 3 4" xfId="1543"/>
    <cellStyle name="常规 2 6 5 2" xfId="1544"/>
    <cellStyle name="40% - 强调文字颜色 3 3 11" xfId="1545"/>
    <cellStyle name="60% - 强调文字颜色 5 3 4 2" xfId="1546"/>
    <cellStyle name="20% - 强调文字颜色 5 3 2 3 5" xfId="1547"/>
    <cellStyle name="20% - 强调文字颜色 5 3 2 4 2" xfId="1548"/>
    <cellStyle name="40% - 强调文字颜色 2 2 5 5" xfId="1549"/>
    <cellStyle name="20% - 强调文字颜色 6 3 4 3" xfId="1550"/>
    <cellStyle name="20% - 强调文字颜色 6 3 4 4" xfId="1551"/>
    <cellStyle name="20% - 强调文字颜色 5 3 2 4 3" xfId="1552"/>
    <cellStyle name="20% - 强调文字颜色 5 3 2 7" xfId="1553"/>
    <cellStyle name="常规 16 3" xfId="1554"/>
    <cellStyle name="常规 21 3" xfId="1555"/>
    <cellStyle name="差 2 5 5" xfId="1556"/>
    <cellStyle name="60% - 强调文字颜色 4 3 3 3" xfId="1557"/>
    <cellStyle name="常规 2 12 14" xfId="1558"/>
    <cellStyle name="20% - 强调文字颜色 5 3 2 8" xfId="1559"/>
    <cellStyle name="常规 16 4" xfId="1560"/>
    <cellStyle name="常规 21 4" xfId="1561"/>
    <cellStyle name="60% - 强调文字颜色 4 3 3 4" xfId="1562"/>
    <cellStyle name="常规 2 12 15" xfId="1563"/>
    <cellStyle name="20% - 强调文字颜色 5 3 2 9" xfId="1564"/>
    <cellStyle name="常规 2 12 16" xfId="1565"/>
    <cellStyle name="适中 3 2" xfId="1566"/>
    <cellStyle name="60% - 强调文字颜色 5 2 2 4 2" xfId="1567"/>
    <cellStyle name="60% - 强调文字颜色 4 3 3 5" xfId="1568"/>
    <cellStyle name="常规 2 29 3 2" xfId="1569"/>
    <cellStyle name="标题 1 2" xfId="1570"/>
    <cellStyle name="40% - 强调文字颜色 1 2 4 4" xfId="1571"/>
    <cellStyle name="40% - 强调文字颜色 6 2 2 5 4" xfId="1572"/>
    <cellStyle name="20% - 强调文字颜色 5 3 3 2" xfId="1573"/>
    <cellStyle name="常规 2 29 4 2" xfId="1574"/>
    <cellStyle name="40% - 强调文字颜色 1 2 5 4" xfId="1575"/>
    <cellStyle name="标题 2 2" xfId="1576"/>
    <cellStyle name="常规 4 3 8 4" xfId="1577"/>
    <cellStyle name="20% - 强调文字颜色 5 3 4 2" xfId="1578"/>
    <cellStyle name="40% - 强调文字颜色 2 2 2 2 5" xfId="1579"/>
    <cellStyle name="标题 5 2 3 3" xfId="1580"/>
    <cellStyle name="常规 4 3 9 4" xfId="1581"/>
    <cellStyle name="20% - 强调文字颜色 5 3 5 2" xfId="1582"/>
    <cellStyle name="常规 2 29 5 2" xfId="1583"/>
    <cellStyle name="40% - 强调文字颜色 1 2 6 4" xfId="1584"/>
    <cellStyle name="标题 3 2" xfId="1585"/>
    <cellStyle name="40% - 强调文字颜色 2 2 2 3 5" xfId="1586"/>
    <cellStyle name="标题 5 2 4 3" xfId="1587"/>
    <cellStyle name="解释性文本 2 2 2" xfId="1588"/>
    <cellStyle name="60% - 强调文字颜色 5 2 5" xfId="1589"/>
    <cellStyle name="20% - 强调文字颜色 5 3 6 2" xfId="1590"/>
    <cellStyle name="60% - 强调文字颜色 5 2 6" xfId="1591"/>
    <cellStyle name="20% - 强调文字颜色 5 3 6 3" xfId="1592"/>
    <cellStyle name="20% - 强调文字颜色 5 3 6 4" xfId="1593"/>
    <cellStyle name="60% - 强调文字颜色 5 2 7" xfId="1594"/>
    <cellStyle name="40% - 强调文字颜色 4 2 2" xfId="1595"/>
    <cellStyle name="20% - 强调文字颜色 5 3 6 5" xfId="1596"/>
    <cellStyle name="60% - 强调文字颜色 5 2 8" xfId="1597"/>
    <cellStyle name="40% - 强调文字颜色 4 2 3" xfId="1598"/>
    <cellStyle name="常规 4 47" xfId="1599"/>
    <cellStyle name="常规 4 52" xfId="1600"/>
    <cellStyle name="20% - 强调文字颜色 6 2 2" xfId="1601"/>
    <cellStyle name="差 2 2 9" xfId="1602"/>
    <cellStyle name="常规 3 5 5 2" xfId="1603"/>
    <cellStyle name="60% - 强调文字颜色 6 2 4 2" xfId="1604"/>
    <cellStyle name="40% - 强调文字颜色 1 3 2 5 5" xfId="1605"/>
    <cellStyle name="常规 3 5 6 2" xfId="1606"/>
    <cellStyle name="60% - 强调文字颜色 5 2 2 2 4" xfId="1607"/>
    <cellStyle name="20% - 强调文字颜色 6 3 2" xfId="1608"/>
    <cellStyle name="60% - 强调文字颜色 6 2 5 2" xfId="1609"/>
    <cellStyle name="常规 18 4 3 4" xfId="1610"/>
    <cellStyle name="20% - 强调文字颜色 6 2 2 10" xfId="1611"/>
    <cellStyle name="常规 4 47 2" xfId="1612"/>
    <cellStyle name="20% - 强调文字颜色 6 2 2 2" xfId="1613"/>
    <cellStyle name="20% - 强调文字颜色 6 2 2 2 2" xfId="1614"/>
    <cellStyle name="常规 2 39 2" xfId="1615"/>
    <cellStyle name="常规 2 44 2" xfId="1616"/>
    <cellStyle name="Accent5 - 40% 5 2" xfId="1617"/>
    <cellStyle name="20% - 强调文字颜色 6 2 2 2 3" xfId="1618"/>
    <cellStyle name="常规 2 39 3" xfId="1619"/>
    <cellStyle name="Accent5 - 40% 5 3" xfId="1620"/>
    <cellStyle name="20% - 强调文字颜色 6 2 2 2 4" xfId="1621"/>
    <cellStyle name="常规 2 39 4" xfId="1622"/>
    <cellStyle name="Accent5 - 40% 5 4" xfId="1623"/>
    <cellStyle name="20% - 强调文字颜色 6 2 2 2 5" xfId="1624"/>
    <cellStyle name="40% - 强调文字颜色 1 2 2 4 2" xfId="1625"/>
    <cellStyle name="20% - 强调文字颜色 6 2 2 3" xfId="1626"/>
    <cellStyle name="40% - 强调文字颜色 1 2 2 4 3" xfId="1627"/>
    <cellStyle name="20% - 强调文字颜色 6 2 2 4" xfId="1628"/>
    <cellStyle name="40% - 强调文字颜色 1 2 2 4 4" xfId="1629"/>
    <cellStyle name="20% - 强调文字颜色 6 2 2 5" xfId="1630"/>
    <cellStyle name="20% - 强调文字颜色 6 2 2 5 2" xfId="1631"/>
    <cellStyle name="常规 2 47 2" xfId="1632"/>
    <cellStyle name="常规 2 52 2" xfId="1633"/>
    <cellStyle name="20% - 强调文字颜色 6 2 2 5 3" xfId="1634"/>
    <cellStyle name="60% - 强调文字颜色 6 3 4 2" xfId="1635"/>
    <cellStyle name="20% - 强调文字颜色 6 2 2 5 4" xfId="1636"/>
    <cellStyle name="60% - 强调文字颜色 6 3 4 3" xfId="1637"/>
    <cellStyle name="20% - 强调文字颜色 6 2 2 5 5" xfId="1638"/>
    <cellStyle name="常规 15 3 2 2" xfId="1639"/>
    <cellStyle name="20% - 强调文字颜色 6 2 2 6" xfId="1640"/>
    <cellStyle name="60% - 强调文字颜色 5 2 3 2" xfId="1641"/>
    <cellStyle name="40% - 强调文字颜色 1 2 2 4 5" xfId="1642"/>
    <cellStyle name="20% - 强调文字颜色 6 2 2 7" xfId="1643"/>
    <cellStyle name="常规 3 13 5 2" xfId="1644"/>
    <cellStyle name="60% - 强调文字颜色 5 2 3 3" xfId="1645"/>
    <cellStyle name="20% - 强调文字颜色 6 2 2 8" xfId="1646"/>
    <cellStyle name="60% - 强调文字颜色 5 2 3 4" xfId="1647"/>
    <cellStyle name="常规 3 3 2" xfId="1648"/>
    <cellStyle name="20% - 强调文字颜色 6 2 2 9" xfId="1649"/>
    <cellStyle name="60% - 强调文字颜色 5 2 3 5" xfId="1650"/>
    <cellStyle name="常规 4 48" xfId="1651"/>
    <cellStyle name="20% - 强调文字颜色 6 2 3" xfId="1652"/>
    <cellStyle name="60% - 强调文字颜色 6 2 4 3" xfId="1653"/>
    <cellStyle name="常规 15 2 2 2" xfId="1654"/>
    <cellStyle name="常规 4 48 2" xfId="1655"/>
    <cellStyle name="20% - 强调文字颜色 6 2 3 2" xfId="1656"/>
    <cellStyle name="40% - 强调文字颜色 1 2 2 5 2" xfId="1657"/>
    <cellStyle name="千分位_97-917" xfId="1658"/>
    <cellStyle name="20% - 强调文字颜色 6 2 3 3" xfId="1659"/>
    <cellStyle name="40% - 强调文字颜色 1 2 2 5 3" xfId="1660"/>
    <cellStyle name="20% - 强调文字颜色 6 2 3 4" xfId="1661"/>
    <cellStyle name="40% - 强调文字颜色 1 2 2 5 4" xfId="1662"/>
    <cellStyle name="20% - 强调文字颜色 6 2 3 5" xfId="1663"/>
    <cellStyle name="常规 4 49" xfId="1664"/>
    <cellStyle name="20% - 强调文字颜色 6 2 4" xfId="1665"/>
    <cellStyle name="60% - 强调文字颜色 6 2 4 4" xfId="1666"/>
    <cellStyle name="强调文字颜色 1 3 2 2" xfId="1667"/>
    <cellStyle name="常规 15 2 2 3" xfId="1668"/>
    <cellStyle name="常规 4 49 2" xfId="1669"/>
    <cellStyle name="20% - 强调文字颜色 6 2 4 2" xfId="1670"/>
    <cellStyle name="20% - 强调文字颜色 6 2 4 3" xfId="1671"/>
    <cellStyle name="20% - 强调文字颜色 6 2 4 4" xfId="1672"/>
    <cellStyle name="20% - 强调文字颜色 6 2 4 5" xfId="1673"/>
    <cellStyle name="常规 2 2 17 2" xfId="1674"/>
    <cellStyle name="常规 2 2 22 2" xfId="1675"/>
    <cellStyle name="20% - 强调文字颜色 6 2 5" xfId="1676"/>
    <cellStyle name="60% - 强调文字颜色 6 2 4 5" xfId="1677"/>
    <cellStyle name="常规 15 2 2 4" xfId="1678"/>
    <cellStyle name="60% - 强调文字颜色 3 3 2 4" xfId="1679"/>
    <cellStyle name="20% - 强调文字颜色 6 2 5 3" xfId="1680"/>
    <cellStyle name="60% - 强调文字颜色 3 3 2 5" xfId="1681"/>
    <cellStyle name="20% - 强调文字颜色 6 2 5 4" xfId="1682"/>
    <cellStyle name="60% - 强调文字颜色 3 3 2 6" xfId="1683"/>
    <cellStyle name="20% - 强调文字颜色 6 2 5 5" xfId="1684"/>
    <cellStyle name="20% - 强调文字颜色 6 2 6" xfId="1685"/>
    <cellStyle name="常规 3 10 2 2" xfId="1686"/>
    <cellStyle name="20% - 强调文字颜色 6 2 6 5" xfId="1687"/>
    <cellStyle name="40% - 强调文字颜色 2 3 6 2" xfId="1688"/>
    <cellStyle name="20% - 强调文字颜色 6 2 7" xfId="1689"/>
    <cellStyle name="常规 12 3 2" xfId="1690"/>
    <cellStyle name="40% - 强调文字颜色 2 3 6 3" xfId="1691"/>
    <cellStyle name="20% - 强调文字颜色 6 2 8" xfId="1692"/>
    <cellStyle name="常规 12 3 3" xfId="1693"/>
    <cellStyle name="40% - 强调文字颜色 2 3 6 4" xfId="1694"/>
    <cellStyle name="20% - 强调文字颜色 6 2 9" xfId="1695"/>
    <cellStyle name="常规 12 3 4" xfId="1696"/>
    <cellStyle name="20% - 强调文字颜色 6 3" xfId="1697"/>
    <cellStyle name="解释性文本 3 2 2" xfId="1698"/>
    <cellStyle name="60% - 强调文字颜色 6 2 5" xfId="1699"/>
    <cellStyle name="40% - 强调文字颜色 3 2 3 4" xfId="1700"/>
    <cellStyle name="常规 2 10 5 4 3" xfId="1701"/>
    <cellStyle name="20% - 强调文字颜色 6 3 10" xfId="1702"/>
    <cellStyle name="40% - 强调文字颜色 3 3 6" xfId="1703"/>
    <cellStyle name="40% - 强调文字颜色 4 2 2 2 4" xfId="1704"/>
    <cellStyle name="20% - 强调文字颜色 6 3 2 10" xfId="1705"/>
    <cellStyle name="常规 15 2 5 4" xfId="1706"/>
    <cellStyle name="常规 2 12 5 3 4" xfId="1707"/>
    <cellStyle name="40% - 强调文字颜色 5 2 2 5" xfId="1708"/>
    <cellStyle name="常规 2 10 6" xfId="1709"/>
    <cellStyle name="标题 4 2 2 3 3" xfId="1710"/>
    <cellStyle name="20% - 强调文字颜色 6 3 2 2 2" xfId="1711"/>
    <cellStyle name="标题 4 3 6" xfId="1712"/>
    <cellStyle name="20% - 强调文字颜色 6 3 2 2 3" xfId="1713"/>
    <cellStyle name="标题 4 3 7" xfId="1714"/>
    <cellStyle name="20% - 强调文字颜色 6 3 2 2 4" xfId="1715"/>
    <cellStyle name="标题 4 3 8" xfId="1716"/>
    <cellStyle name="20% - 强调文字颜色 6 3 2 2 5" xfId="1717"/>
    <cellStyle name="标题 4 3 9" xfId="1718"/>
    <cellStyle name="常规 14 2 5 5" xfId="1719"/>
    <cellStyle name="40% - 强调文字颜色 4 2 2 6" xfId="1720"/>
    <cellStyle name="常规 2 11 5 3 5" xfId="1721"/>
    <cellStyle name="常规 15 2 9" xfId="1722"/>
    <cellStyle name="20% - 强调文字颜色 6 3 2 3 2" xfId="1723"/>
    <cellStyle name="40% - 强调文字颜色 4 2 2 7" xfId="1724"/>
    <cellStyle name="20% - 强调文字颜色 6 3 2 3 3" xfId="1725"/>
    <cellStyle name="40% - 强调文字颜色 4 2 2 8" xfId="1726"/>
    <cellStyle name="20% - 强调文字颜色 6 3 2 3 4" xfId="1727"/>
    <cellStyle name="40% - 强调文字颜色 4 2 2 9" xfId="1728"/>
    <cellStyle name="20% - 强调文字颜色 6 3 2 3 5" xfId="1729"/>
    <cellStyle name="20% - 强调文字颜色 6 3 2 4 4" xfId="1730"/>
    <cellStyle name="20% - 强调文字颜色 6 3 2 4 5" xfId="1731"/>
    <cellStyle name="常规 15 4 9" xfId="1732"/>
    <cellStyle name="20% - 强调文字颜色 6 3 2 5 2" xfId="1733"/>
    <cellStyle name="20% - 强调文字颜色 6 3 2 5 4" xfId="1734"/>
    <cellStyle name="20% - 强调文字颜色 6 3 2 5 5" xfId="1735"/>
    <cellStyle name="常规 16 3 2 2" xfId="1736"/>
    <cellStyle name="常规 5 2" xfId="1737"/>
    <cellStyle name="20% - 强调文字颜色 6 3 2 7" xfId="1738"/>
    <cellStyle name="常规 3 14 5 2" xfId="1739"/>
    <cellStyle name="60% - 强调文字颜色 5 3 3 3" xfId="1740"/>
    <cellStyle name="常规 5 3" xfId="1741"/>
    <cellStyle name="20% - 强调文字颜色 6 3 2 8" xfId="1742"/>
    <cellStyle name="60% - 强调文字颜色 5 3 3 4" xfId="1743"/>
    <cellStyle name="常规 5 4" xfId="1744"/>
    <cellStyle name="常规 4 3 2" xfId="1745"/>
    <cellStyle name="20% - 强调文字颜色 6 3 2 9" xfId="1746"/>
    <cellStyle name="60% - 强调文字颜色 5 3 3 5" xfId="1747"/>
    <cellStyle name="60% - 强调文字颜色 5 3 2 4 2" xfId="1748"/>
    <cellStyle name="60% - 强调文字颜色 6 2 5 3" xfId="1749"/>
    <cellStyle name="常规 15 2 3 2" xfId="1750"/>
    <cellStyle name="60% - 强调文字颜色 5 2 2 2 5" xfId="1751"/>
    <cellStyle name="20% - 强调文字颜色 6 3 3" xfId="1752"/>
    <cellStyle name="no dec" xfId="1753"/>
    <cellStyle name="40% - 强调文字颜色 2 2 4 4" xfId="1754"/>
    <cellStyle name="40% - 强调文字颜色 6 3 2 5 4" xfId="1755"/>
    <cellStyle name="20% - 强调文字颜色 6 3 3 2" xfId="1756"/>
    <cellStyle name="常规 3 3 8 2 2" xfId="1757"/>
    <cellStyle name="20% - 强调文字颜色 6 3 4" xfId="1758"/>
    <cellStyle name="60% - 强调文字颜色 6 2 5 4" xfId="1759"/>
    <cellStyle name="常规 15 2 3 3" xfId="1760"/>
    <cellStyle name="40% - 强调文字颜色 2 2 5 4" xfId="1761"/>
    <cellStyle name="20% - 强调文字颜色 6 3 4 2" xfId="1762"/>
    <cellStyle name="20% - 强调文字颜色 6 3 6" xfId="1763"/>
    <cellStyle name="40% - Accent5 4 2 2" xfId="1764"/>
    <cellStyle name="常规 2 7 4" xfId="1765"/>
    <cellStyle name="40% - 强调文字颜色 2 2 2 5 3" xfId="1766"/>
    <cellStyle name="40% - Accent5 4 2 3" xfId="1767"/>
    <cellStyle name="常规 2 7 5" xfId="1768"/>
    <cellStyle name="40% - 强调文字颜色 2 2 2 5 4" xfId="1769"/>
    <cellStyle name="40% - 强调文字颜色 1 2 10" xfId="1770"/>
    <cellStyle name="40% - 强调文字颜色 4 2 2 4 4" xfId="1771"/>
    <cellStyle name="40% - 强调文字颜色 4 3 2 2 2" xfId="1772"/>
    <cellStyle name="60% - 强调文字颜色 2 2 7" xfId="1773"/>
    <cellStyle name="常规 19 4 5 5" xfId="1774"/>
    <cellStyle name="40% - 强调文字颜色 1 2 2" xfId="1775"/>
    <cellStyle name="40% - 强调文字颜色 1 2 2 2" xfId="1776"/>
    <cellStyle name="40% - 强调文字颜色 1 2 2 2 2" xfId="1777"/>
    <cellStyle name="40% - 强调文字颜色 1 2 2 2 3" xfId="1778"/>
    <cellStyle name="40% - 强调文字颜色 1 2 2 2 4" xfId="1779"/>
    <cellStyle name="40% - 强调文字颜色 1 2 2 2 5" xfId="1780"/>
    <cellStyle name="40% - 强调文字颜色 1 2 2 3" xfId="1781"/>
    <cellStyle name="常规 11 2 5 2" xfId="1782"/>
    <cellStyle name="40% - 强调文字颜色 5 3 2 8" xfId="1783"/>
    <cellStyle name="40% - 强调文字颜色 1 2 2 3 2" xfId="1784"/>
    <cellStyle name="40% - 强调文字颜色 5 3 2 9" xfId="1785"/>
    <cellStyle name="40% - 强调文字颜色 1 2 2 3 3" xfId="1786"/>
    <cellStyle name="40% - 强调文字颜色 1 2 2 3 4" xfId="1787"/>
    <cellStyle name="60% - 强调文字颜色 5 2 2 2" xfId="1788"/>
    <cellStyle name="40% - 强调文字颜色 1 2 2 3 5" xfId="1789"/>
    <cellStyle name="40% - 强调文字颜色 1 2 2 4" xfId="1790"/>
    <cellStyle name="常规 11 2 5 3" xfId="1791"/>
    <cellStyle name="常规 4 8 3 2" xfId="1792"/>
    <cellStyle name="40% - 强调文字颜色 1 2 2 5" xfId="1793"/>
    <cellStyle name="常规 11 2 5 4" xfId="1794"/>
    <cellStyle name="60% - 强调文字颜色 5 2 4 2" xfId="1795"/>
    <cellStyle name="40% - 强调文字颜色 1 2 2 5 5" xfId="1796"/>
    <cellStyle name="40% - 强调文字颜色 1 2 2 6" xfId="1797"/>
    <cellStyle name="常规 4 28 2 2" xfId="1798"/>
    <cellStyle name="常规 11 2 5 5" xfId="1799"/>
    <cellStyle name="40% - 强调文字颜色 1 2 2 7" xfId="1800"/>
    <cellStyle name="40% - 强调文字颜色 1 2 2 8" xfId="1801"/>
    <cellStyle name="40% - 强调文字颜色 1 2 2 9" xfId="1802"/>
    <cellStyle name="60% - 强调文字颜色 2 2 8" xfId="1803"/>
    <cellStyle name="40% - 强调文字颜色 1 2 3" xfId="1804"/>
    <cellStyle name="60% - 强调文字颜色 3 2 2 10" xfId="1805"/>
    <cellStyle name="40% - 强调文字颜色 4 3 2 2 3" xfId="1806"/>
    <cellStyle name="超链接 3" xfId="1807"/>
    <cellStyle name="常规 3 3 14" xfId="1808"/>
    <cellStyle name="40% - 强调文字颜色 1 2 3 2" xfId="1809"/>
    <cellStyle name="常规 3 3 15" xfId="1810"/>
    <cellStyle name="常规 3 3 20" xfId="1811"/>
    <cellStyle name="40% - 强调文字颜色 1 2 3 3" xfId="1812"/>
    <cellStyle name="40% - 强调文字颜色 4 3 2 2 4" xfId="1813"/>
    <cellStyle name="60% - 强调文字颜色 2 2 9" xfId="1814"/>
    <cellStyle name="40% - 强调文字颜色 1 2 4" xfId="1815"/>
    <cellStyle name="40% - 强调文字颜色 1 2 4 2" xfId="1816"/>
    <cellStyle name="40% - 强调文字颜色 1 2 4 3" xfId="1817"/>
    <cellStyle name="40% - 强调文字颜色 1 2 5" xfId="1818"/>
    <cellStyle name="差_②农业科杨正红 10" xfId="1819"/>
    <cellStyle name="常规 4 35 5 2" xfId="1820"/>
    <cellStyle name="40% - 强调文字颜色 4 3 2 2 5" xfId="1821"/>
    <cellStyle name="标题 2 2 2 2" xfId="1822"/>
    <cellStyle name="常规 2 10 3 3 2" xfId="1823"/>
    <cellStyle name="40% - 强调文字颜色 1 2 5 2" xfId="1824"/>
    <cellStyle name="40% - 强调文字颜色 1 2 5 3" xfId="1825"/>
    <cellStyle name="40% - 强调文字颜色 2 2 2 2 3" xfId="1826"/>
    <cellStyle name="常规 2 11 2 8" xfId="1827"/>
    <cellStyle name="40% - 强调文字颜色 1 2 6 2" xfId="1828"/>
    <cellStyle name="40% - 强调文字颜色 2 2 2 2 4" xfId="1829"/>
    <cellStyle name="标题 5 2 3 2" xfId="1830"/>
    <cellStyle name="常规 2 11 2 9" xfId="1831"/>
    <cellStyle name="40% - 强调文字颜色 1 2 6 3" xfId="1832"/>
    <cellStyle name="40% - 强调文字颜色 1 3 11" xfId="1833"/>
    <cellStyle name="常规 15 4 3 4" xfId="1834"/>
    <cellStyle name="40% - 强调文字颜色 1 3 2 2" xfId="1835"/>
    <cellStyle name="40% - 强调文字颜色 1 3 2 2 2" xfId="1836"/>
    <cellStyle name="40% - 强调文字颜色 1 3 2 2 3" xfId="1837"/>
    <cellStyle name="40% - 强调文字颜色 1 3 2 2 4" xfId="1838"/>
    <cellStyle name="40% - 强调文字颜色 1 3 2 2 5" xfId="1839"/>
    <cellStyle name="常规 4 9 3 2" xfId="1840"/>
    <cellStyle name="40% - 强调文字颜色 1 3 2 5" xfId="1841"/>
    <cellStyle name="常规 11 3 5 4" xfId="1842"/>
    <cellStyle name="40% - 强调文字颜色 1 3 2 5 2" xfId="1843"/>
    <cellStyle name="40% - 强调文字颜色 1 3 2 5 4" xfId="1844"/>
    <cellStyle name="40% - 强调文字颜色 1 3 2 6" xfId="1845"/>
    <cellStyle name="常规 4 29 2 2" xfId="1846"/>
    <cellStyle name="常规 11 3 5 5" xfId="1847"/>
    <cellStyle name="40% - 强调文字颜色 3 2 6 2" xfId="1848"/>
    <cellStyle name="40% - 强调文字颜色 1 3 2 7" xfId="1849"/>
    <cellStyle name="40% - 强调文字颜色 3 2 2 4 2" xfId="1850"/>
    <cellStyle name="40% - 强调文字颜色 3 2 6 3" xfId="1851"/>
    <cellStyle name="40% - 强调文字颜色 1 3 2 8" xfId="1852"/>
    <cellStyle name="40% - 强调文字颜色 3 2 2 4 3" xfId="1853"/>
    <cellStyle name="40% - 强调文字颜色 3 2 6 4" xfId="1854"/>
    <cellStyle name="40% - 强调文字颜色 1 3 2 9" xfId="1855"/>
    <cellStyle name="40% - 强调文字颜色 3 2 2 4 4" xfId="1856"/>
    <cellStyle name="40% - 强调文字颜色 4 3 2 3 3" xfId="1857"/>
    <cellStyle name="60% - 强调文字颜色 2 3 8" xfId="1858"/>
    <cellStyle name="40% - 强调文字颜色 1 3 3" xfId="1859"/>
    <cellStyle name="40% - 强调文字颜色 1 3 3 2" xfId="1860"/>
    <cellStyle name="常规 4 9 4 2" xfId="1861"/>
    <cellStyle name="40% - 强调文字颜色 1 3 3 5" xfId="1862"/>
    <cellStyle name="40% - 强调文字颜色 4 3 2 3 4" xfId="1863"/>
    <cellStyle name="60% - 强调文字颜色 2 3 9" xfId="1864"/>
    <cellStyle name="40% - 强调文字颜色 1 3 4" xfId="1865"/>
    <cellStyle name="40% - 强调文字颜色 1 3 4 2" xfId="1866"/>
    <cellStyle name="常规 4 9 5 2" xfId="1867"/>
    <cellStyle name="40% - 强调文字颜色 1 3 4 5" xfId="1868"/>
    <cellStyle name="40% - 强调文字颜色 1 3 5" xfId="1869"/>
    <cellStyle name="40% - 强调文字颜色 4 3 2 3 5" xfId="1870"/>
    <cellStyle name="标题 2 2 3 2" xfId="1871"/>
    <cellStyle name="常规 2 10 3 4 2" xfId="1872"/>
    <cellStyle name="40% - 强调文字颜色 1 3 5 2" xfId="1873"/>
    <cellStyle name="常规 136 4 13" xfId="1874"/>
    <cellStyle name="常规 19 3 5 4" xfId="1875"/>
    <cellStyle name="ColLevel_1" xfId="1876"/>
    <cellStyle name="60% - 强调文字颜色 1 2 6" xfId="1877"/>
    <cellStyle name="常规 4 9 6 2" xfId="1878"/>
    <cellStyle name="40% - 强调文字颜色 1 3 5 5" xfId="1879"/>
    <cellStyle name="60% - 强调文字颜色 1 2 9" xfId="1880"/>
    <cellStyle name="60% - 强调文字颜色 1 2 2 10" xfId="1881"/>
    <cellStyle name="常规 2 12 2 8" xfId="1882"/>
    <cellStyle name="40% - 强调文字颜色 1 3 6 2" xfId="1883"/>
    <cellStyle name="60% - 强调文字颜色 1 3 6" xfId="1884"/>
    <cellStyle name="常规 4 9 7 2" xfId="1885"/>
    <cellStyle name="40% - 强调文字颜色 1 3 6 5" xfId="1886"/>
    <cellStyle name="60% - 强调文字颜色 1 3 9" xfId="1887"/>
    <cellStyle name="常规 10 6 12" xfId="1888"/>
    <cellStyle name="40% - 强调文字颜色 2 2" xfId="1889"/>
    <cellStyle name="常规 2 13 12 2" xfId="1890"/>
    <cellStyle name="40% - 强调文字颜色 4 3 3 2" xfId="1891"/>
    <cellStyle name="40% - 强调文字颜色 2 2 2 10" xfId="1892"/>
    <cellStyle name="60% - 强调文字颜色 3 2 8" xfId="1893"/>
    <cellStyle name="常规 3 2 18" xfId="1894"/>
    <cellStyle name="常规 3 2 23" xfId="1895"/>
    <cellStyle name="40% - 强调文字颜色 2 2 3" xfId="1896"/>
    <cellStyle name="常规 3 2 17 2" xfId="1897"/>
    <cellStyle name="常规 3 2 22 2" xfId="1898"/>
    <cellStyle name="40% - 强调文字颜色 2 2 2 2" xfId="1899"/>
    <cellStyle name="常规 10 6 8 4" xfId="1900"/>
    <cellStyle name="常规 2 10 12 5" xfId="1901"/>
    <cellStyle name="40% - 强调文字颜色 2 2 2 2 2" xfId="1902"/>
    <cellStyle name="40% - 强调文字颜色 2 2 2 3" xfId="1903"/>
    <cellStyle name="常规 10 6 8 5" xfId="1904"/>
    <cellStyle name="常规 4 15 2" xfId="1905"/>
    <cellStyle name="常规 4 20 2" xfId="1906"/>
    <cellStyle name="常规 12 2 5 2" xfId="1907"/>
    <cellStyle name="60% - 强调文字颜色 5 2" xfId="1908"/>
    <cellStyle name="40% - 强调文字颜色 2 2 2 3 2" xfId="1909"/>
    <cellStyle name="60% - 强调文字颜色 5 2 2" xfId="1910"/>
    <cellStyle name="40% - 强调文字颜色 2 2 2 3 3" xfId="1911"/>
    <cellStyle name="60% - 强调文字颜色 5 2 3" xfId="1912"/>
    <cellStyle name="40% - 强调文字颜色 2 2 2 3 4" xfId="1913"/>
    <cellStyle name="标题 5 2 4 2" xfId="1914"/>
    <cellStyle name="60% - 强调文字颜色 5 2 4" xfId="1915"/>
    <cellStyle name="常规 2 12 2 10" xfId="1916"/>
    <cellStyle name="40% - 强调文字颜色 2 2 2 4" xfId="1917"/>
    <cellStyle name="常规 4 15 3" xfId="1918"/>
    <cellStyle name="常规 4 20 3" xfId="1919"/>
    <cellStyle name="常规 12 2 5 3" xfId="1920"/>
    <cellStyle name="60% - 强调文字颜色 5 3" xfId="1921"/>
    <cellStyle name="常规 2 19 9" xfId="1922"/>
    <cellStyle name="常规 2 24 9" xfId="1923"/>
    <cellStyle name="40% - 强调文字颜色 2 3 10" xfId="1924"/>
    <cellStyle name="40% - 强调文字颜色 2 2 2 4 2" xfId="1925"/>
    <cellStyle name="60% - 强调文字颜色 5 3 2" xfId="1926"/>
    <cellStyle name="常规 2 11 4 2 5" xfId="1927"/>
    <cellStyle name="标题 2 2 10" xfId="1928"/>
    <cellStyle name="40% - 强调文字颜色 2 2 2 4 3" xfId="1929"/>
    <cellStyle name="检查单元格 3 2 2" xfId="1930"/>
    <cellStyle name="60% - 强调文字颜色 5 3 3" xfId="1931"/>
    <cellStyle name="标题 2 2 11" xfId="1932"/>
    <cellStyle name="40% - 强调文字颜色 2 2 2 4 4" xfId="1933"/>
    <cellStyle name="标题 5 2 5 2" xfId="1934"/>
    <cellStyle name="60% - 强调文字颜色 5 3 4" xfId="1935"/>
    <cellStyle name="40% - 强调文字颜色 2 3 11" xfId="1936"/>
    <cellStyle name="40% - 强调文字颜色 2 2 2 5" xfId="1937"/>
    <cellStyle name="常规 4 15 4" xfId="1938"/>
    <cellStyle name="常规 4 20 4" xfId="1939"/>
    <cellStyle name="常规 12 2 5 4" xfId="1940"/>
    <cellStyle name="40% - 强调文字颜色 2 2 2 5 2" xfId="1941"/>
    <cellStyle name="40% - 强调文字颜色 2 2 2 6" xfId="1942"/>
    <cellStyle name="常规 4 15 5" xfId="1943"/>
    <cellStyle name="常规 4 20 5" xfId="1944"/>
    <cellStyle name="常规 12 2 5 5" xfId="1945"/>
    <cellStyle name="常规 19 4 2" xfId="1946"/>
    <cellStyle name="常规 24 4 2" xfId="1947"/>
    <cellStyle name="40% - 强调文字颜色 2 2 2 7" xfId="1948"/>
    <cellStyle name="常规 2 10 4 10" xfId="1949"/>
    <cellStyle name="常规 4 15 6" xfId="1950"/>
    <cellStyle name="常规 4 20 6" xfId="1951"/>
    <cellStyle name="40% - 强调文字颜色 2 2 2 8" xfId="1952"/>
    <cellStyle name="常规 19 4 3" xfId="1953"/>
    <cellStyle name="40% - 强调文字颜色 2 2 2 9" xfId="1954"/>
    <cellStyle name="常规 19 4 4" xfId="1955"/>
    <cellStyle name="常规 3 2 18 2" xfId="1956"/>
    <cellStyle name="40% - 强调文字颜色 2 2 3 2" xfId="1957"/>
    <cellStyle name="常规 10 6 9 4" xfId="1958"/>
    <cellStyle name="40% - 强调文字颜色 2 2 3 3" xfId="1959"/>
    <cellStyle name="常规 10 6 9 5" xfId="1960"/>
    <cellStyle name="60% - 强调文字颜色 6 2" xfId="1961"/>
    <cellStyle name="60% - 强调文字颜色 2 3 2 5 2" xfId="1962"/>
    <cellStyle name="60% - 强调文字颜色 3 2 9" xfId="1963"/>
    <cellStyle name="常规 3 2 19" xfId="1964"/>
    <cellStyle name="40% - 强调文字颜色 2 2 4" xfId="1965"/>
    <cellStyle name="常规 3 2 19 2" xfId="1966"/>
    <cellStyle name="40% - 强调文字颜色 2 2 4 2" xfId="1967"/>
    <cellStyle name="40% - 强调文字颜色 2 2 4 3" xfId="1968"/>
    <cellStyle name="40% - 强调文字颜色 2 2 5" xfId="1969"/>
    <cellStyle name="常规 4 36 5 2" xfId="1970"/>
    <cellStyle name="标题 2 3 2 2" xfId="1971"/>
    <cellStyle name="60% - 强调文字颜色 2 3 2 5 3" xfId="1972"/>
    <cellStyle name="常规 2 10 4 3 2" xfId="1973"/>
    <cellStyle name="40% - 强调文字颜色 2 2 5 2" xfId="1974"/>
    <cellStyle name="40% - 强调文字颜色 2 2 5 3" xfId="1975"/>
    <cellStyle name="40% - 强调文字颜色 2 3" xfId="1976"/>
    <cellStyle name="常规 2 13 12 3" xfId="1977"/>
    <cellStyle name="40% - 强调文字颜色 4 3 3 3" xfId="1978"/>
    <cellStyle name="常规 2 11 6 4 2" xfId="1979"/>
    <cellStyle name="60% - 强调文字颜色 2 2 4 5" xfId="1980"/>
    <cellStyle name="60% - 强调文字颜色 3 3 7" xfId="1981"/>
    <cellStyle name="40% - 强调文字颜色 2 3 2" xfId="1982"/>
    <cellStyle name="常规 11 2 2 4" xfId="1983"/>
    <cellStyle name="常规 4 3 3 9" xfId="1984"/>
    <cellStyle name="40% - 强调文字颜色 2 3 2 10" xfId="1985"/>
    <cellStyle name="40% - 强调文字颜色 2 3 2 2" xfId="1986"/>
    <cellStyle name="40% - 强调文字颜色 2 3 2 3" xfId="1987"/>
    <cellStyle name="解释性文本 2" xfId="1988"/>
    <cellStyle name="常规 12 3 5 2" xfId="1989"/>
    <cellStyle name="40% - 强调文字颜色 2 3 2 4" xfId="1990"/>
    <cellStyle name="解释性文本 3" xfId="1991"/>
    <cellStyle name="常规 12 3 5 3" xfId="1992"/>
    <cellStyle name="40% - 强调文字颜色 2 3 2 4 2" xfId="1993"/>
    <cellStyle name="解释性文本 3 2" xfId="1994"/>
    <cellStyle name="40% - 强调文字颜色 2 3 2 5" xfId="1995"/>
    <cellStyle name="常规 12 3 5 4" xfId="1996"/>
    <cellStyle name="常规 3 4 8 6" xfId="1997"/>
    <cellStyle name="40% - 强调文字颜色 2 3 2 5 2" xfId="1998"/>
    <cellStyle name="40% - 强调文字颜色 2 3 2 6" xfId="1999"/>
    <cellStyle name="常规 3 10 6 2" xfId="2000"/>
    <cellStyle name="差 2" xfId="2001"/>
    <cellStyle name="常规 12 3 5 5" xfId="2002"/>
    <cellStyle name="常规 25 4 2" xfId="2003"/>
    <cellStyle name="常规 30 4 2" xfId="2004"/>
    <cellStyle name="40% - 强调文字颜色 2 3 2 7" xfId="2005"/>
    <cellStyle name="差 3" xfId="2006"/>
    <cellStyle name="40% - 强调文字颜色 3 3 2 4 2" xfId="2007"/>
    <cellStyle name="40% - 强调文字颜色 4 2 6 2" xfId="2008"/>
    <cellStyle name="40% - 强调文字颜色 2 3 2 8" xfId="2009"/>
    <cellStyle name="40% - 强调文字颜色 3 3 2 4 3" xfId="2010"/>
    <cellStyle name="40% - 强调文字颜色 4 2 6 3" xfId="2011"/>
    <cellStyle name="40% - 强调文字颜色 2 3 2 9" xfId="2012"/>
    <cellStyle name="常规 2 17 7 2" xfId="2013"/>
    <cellStyle name="常规 2 22 7 2" xfId="2014"/>
    <cellStyle name="40% - 强调文字颜色 3 3 2 4 4" xfId="2015"/>
    <cellStyle name="40% - 强调文字颜色 4 2 6 4" xfId="2016"/>
    <cellStyle name="60% - 强调文字颜色 3 3 8" xfId="2017"/>
    <cellStyle name="40% - 强调文字颜色 2 3 3" xfId="2018"/>
    <cellStyle name="常规 11 2 2 5" xfId="2019"/>
    <cellStyle name="40% - 强调文字颜色 2 3 3 2" xfId="2020"/>
    <cellStyle name="40% - 强调文字颜色 2 3 3 3" xfId="2021"/>
    <cellStyle name="40% - 强调文字颜色 2 3 3 5" xfId="2022"/>
    <cellStyle name="60% - 强调文字颜色 3 3 9" xfId="2023"/>
    <cellStyle name="40% - 强调文字颜色 2 3 4" xfId="2024"/>
    <cellStyle name="40% - 强调文字颜色 2 3 4 2" xfId="2025"/>
    <cellStyle name="40% - 强调文字颜色 2 3 4 3" xfId="2026"/>
    <cellStyle name="40% - 强调文字颜色 2 3 4 4" xfId="2027"/>
    <cellStyle name="40% - 强调文字颜色 2 3 4 5" xfId="2028"/>
    <cellStyle name="40% - 强调文字颜色 2 3 5" xfId="2029"/>
    <cellStyle name="40% - 强调文字颜色 2 3 6" xfId="2030"/>
    <cellStyle name="40% - 强调文字颜色 3 2" xfId="2031"/>
    <cellStyle name="常规 4 3 10 4" xfId="2032"/>
    <cellStyle name="40% - 强调文字颜色 4 3 4 2" xfId="2033"/>
    <cellStyle name="常规 14 3 5" xfId="2034"/>
    <cellStyle name="常规 3 14 9" xfId="2035"/>
    <cellStyle name="常规 2 11 6 3" xfId="2036"/>
    <cellStyle name="40% - 强调文字颜色 3 2 10" xfId="2037"/>
    <cellStyle name="常规 14 3 6" xfId="2038"/>
    <cellStyle name="常规 4 10 7 2" xfId="2039"/>
    <cellStyle name="常规 2 11 6 4" xfId="2040"/>
    <cellStyle name="40% - 强调文字颜色 3 2 11" xfId="2041"/>
    <cellStyle name="40% - 强调文字颜色 3 2 2 2" xfId="2042"/>
    <cellStyle name="60% - 强调文字颜色 4 2 9" xfId="2043"/>
    <cellStyle name="40% - 强调文字颜色 3 2 4" xfId="2044"/>
    <cellStyle name="40% - 强调文字颜色 3 2 4 2" xfId="2045"/>
    <cellStyle name="40% - 强调文字颜色 3 2 2 2 2" xfId="2046"/>
    <cellStyle name="40% - 强调文字颜色 3 2 2 2 3" xfId="2047"/>
    <cellStyle name="常规 2 10 5 5 2" xfId="2048"/>
    <cellStyle name="40% - 强调文字颜色 3 2 4 3" xfId="2049"/>
    <cellStyle name="常规 2 10 5 3 2" xfId="2050"/>
    <cellStyle name="40% - 强调文字颜色 3 2 2 3" xfId="2051"/>
    <cellStyle name="常规 4 37 5 2" xfId="2052"/>
    <cellStyle name="常规 13 2 5 2" xfId="2053"/>
    <cellStyle name="40% - 强调文字颜色 3 2 5" xfId="2054"/>
    <cellStyle name="40% - 强调文字颜色 3 2 2 3 2" xfId="2055"/>
    <cellStyle name="40% - 强调文字颜色 3 2 5 2" xfId="2056"/>
    <cellStyle name="40% - 强调文字颜色 3 2 2 3 3" xfId="2057"/>
    <cellStyle name="40% - 强调文字颜色 3 2 5 3" xfId="2058"/>
    <cellStyle name="40% - 强调文字颜色 3 2 2 3 4" xfId="2059"/>
    <cellStyle name="40% - 强调文字颜色 3 2 5 4" xfId="2060"/>
    <cellStyle name="40% - 强调文字颜色 3 2 2 3 5" xfId="2061"/>
    <cellStyle name="40% - 强调文字颜色 3 2 5 5" xfId="2062"/>
    <cellStyle name="常规 2 10 5 3 3" xfId="2063"/>
    <cellStyle name="40% - 强调文字颜色 3 2 2 4" xfId="2064"/>
    <cellStyle name="常规 13 2 5 3" xfId="2065"/>
    <cellStyle name="40% - 强调文字颜色 3 2 6" xfId="2066"/>
    <cellStyle name="40% - 强调文字颜色 3 3 4" xfId="2067"/>
    <cellStyle name="60% - 强调文字颜色 4 3 9" xfId="2068"/>
    <cellStyle name="40% - 强调文字颜色 3 2 3 2" xfId="2069"/>
    <cellStyle name="常规 2 10 5 4 2" xfId="2070"/>
    <cellStyle name="40% - 强调文字颜色 3 2 3 3" xfId="2071"/>
    <cellStyle name="40% - 强调文字颜色 3 3 5" xfId="2072"/>
    <cellStyle name="常规 4 3 10 5" xfId="2073"/>
    <cellStyle name="常规 2 11 6 5 2" xfId="2074"/>
    <cellStyle name="40% - 强调文字颜色 4 3 4 3" xfId="2075"/>
    <cellStyle name="40% - 强调文字颜色 3 3" xfId="2076"/>
    <cellStyle name="常规 11 3 2 4" xfId="2077"/>
    <cellStyle name="40% - 强调文字颜色 3 3 2" xfId="2078"/>
    <cellStyle name="60% - 强调文字颜色 4 3 7" xfId="2079"/>
    <cellStyle name="60% - 强调文字颜色 2 3 4 5" xfId="2080"/>
    <cellStyle name="40% - 强调文字颜色 4 2 4" xfId="2081"/>
    <cellStyle name="60% - 强调文字颜色 5 2 9" xfId="2082"/>
    <cellStyle name="40% - 强调文字颜色 3 3 2 2" xfId="2083"/>
    <cellStyle name="常规 10 6 8" xfId="2084"/>
    <cellStyle name="40% - 强调文字颜色 4 2 4 2" xfId="2085"/>
    <cellStyle name="40% - 强调文字颜色 3 3 2 2 2" xfId="2086"/>
    <cellStyle name="常规 2 11 5 5 2" xfId="2087"/>
    <cellStyle name="40% - 强调文字颜色 4 2 4 3" xfId="2088"/>
    <cellStyle name="常规 10 6 9" xfId="2089"/>
    <cellStyle name="40% - 强调文字颜色 3 3 2 2 3" xfId="2090"/>
    <cellStyle name="常规 2 11 5 5 3" xfId="2091"/>
    <cellStyle name="40% - 强调文字颜色 4 2 4 4" xfId="2092"/>
    <cellStyle name="常规 17 4 10" xfId="2093"/>
    <cellStyle name="40% - 强调文字颜色 3 3 2 2 4" xfId="2094"/>
    <cellStyle name="常规 2 22 5 2" xfId="2095"/>
    <cellStyle name="常规 2 17 5 2" xfId="2096"/>
    <cellStyle name="常规 2 11 5 5 4" xfId="2097"/>
    <cellStyle name="40% - 强调文字颜色 4 2 4 5" xfId="2098"/>
    <cellStyle name="40% - 强调文字颜色 3 3 2 2 5" xfId="2099"/>
    <cellStyle name="常规 3 9 2" xfId="2100"/>
    <cellStyle name="40% - 强调文字颜色 4 2 5" xfId="2101"/>
    <cellStyle name="常规 2 10 6 3 2" xfId="2102"/>
    <cellStyle name="40% - 强调文字颜色 3 3 2 3" xfId="2103"/>
    <cellStyle name="常规 30 3" xfId="2104"/>
    <cellStyle name="常规 25 3" xfId="2105"/>
    <cellStyle name="常规 13 3 5 2" xfId="2106"/>
    <cellStyle name="40% - 强调文字颜色 4 2 5 2" xfId="2107"/>
    <cellStyle name="40% - 强调文字颜色 3 3 2 3 2" xfId="2108"/>
    <cellStyle name="40% - 强调文字颜色 4 2 5 3" xfId="2109"/>
    <cellStyle name="40% - 强调文字颜色 3 3 2 3 3" xfId="2110"/>
    <cellStyle name="40% - 强调文字颜色 4 2 5 4" xfId="2111"/>
    <cellStyle name="40% - 强调文字颜色 3 3 2 3 4" xfId="2112"/>
    <cellStyle name="常规 2 22 6 2" xfId="2113"/>
    <cellStyle name="常规 2 17 6 2" xfId="2114"/>
    <cellStyle name="40% - 强调文字颜色 4 2 5 5" xfId="2115"/>
    <cellStyle name="40% - 强调文字颜色 3 3 2 3 5" xfId="2116"/>
    <cellStyle name="40% - 强调文字颜色 4 2 6" xfId="2117"/>
    <cellStyle name="60% - 强调文字颜色 1 2 2 3 2" xfId="2118"/>
    <cellStyle name="常规 2 10 6 3 3" xfId="2119"/>
    <cellStyle name="40% - 强调文字颜色 3 3 2 4" xfId="2120"/>
    <cellStyle name="常规 30 4" xfId="2121"/>
    <cellStyle name="常规 25 4" xfId="2122"/>
    <cellStyle name="常规 13 3 5 3" xfId="2123"/>
    <cellStyle name="常规 11 3 2 5" xfId="2124"/>
    <cellStyle name="40% - 强调文字颜色 3 3 3" xfId="2125"/>
    <cellStyle name="60% - 强调文字颜色 4 3 8" xfId="2126"/>
    <cellStyle name="40% - 强调文字颜色 3 3 4 2" xfId="2127"/>
    <cellStyle name="常规 2 10 6 5 2" xfId="2128"/>
    <cellStyle name="40% - 强调文字颜色 3 3 4 3" xfId="2129"/>
    <cellStyle name="60% - 强调文字颜色 1 2 2 5 2" xfId="2130"/>
    <cellStyle name="常规 2 10 6 5 3" xfId="2131"/>
    <cellStyle name="40% - 强调文字颜色 3 3 4 4" xfId="2132"/>
    <cellStyle name="60% - 强调文字颜色 1 2 2 5 3" xfId="2133"/>
    <cellStyle name="常规 2 10 6 5 4" xfId="2134"/>
    <cellStyle name="40% - 强调文字颜色 3 3 4 5" xfId="2135"/>
    <cellStyle name="40% - 强调文字颜色 3 3 5 2" xfId="2136"/>
    <cellStyle name="40% - 强调文字颜色 3 3 5 3" xfId="2137"/>
    <cellStyle name="40% - 强调文字颜色 3 3 5 4" xfId="2138"/>
    <cellStyle name="40% - 强调文字颜色 3 3 5 5" xfId="2139"/>
    <cellStyle name="40% - 强调文字颜色 3 3 6 2" xfId="2140"/>
    <cellStyle name="40% - 强调文字颜色 3 3 6 3" xfId="2141"/>
    <cellStyle name="40% - 强调文字颜色 3 3 6 5" xfId="2142"/>
    <cellStyle name="差 2 9" xfId="2143"/>
    <cellStyle name="40% - 强调文字颜色 4 3 5 2" xfId="2144"/>
    <cellStyle name="40% - 强调文字颜色 4 2" xfId="2145"/>
    <cellStyle name="常规 19 3 5" xfId="2146"/>
    <cellStyle name="40% - 强调文字颜色 4 2 10" xfId="2147"/>
    <cellStyle name="常规 4 14 9" xfId="2148"/>
    <cellStyle name="常规 19 3 6" xfId="2149"/>
    <cellStyle name="常规 19 4 3 2" xfId="2150"/>
    <cellStyle name="40% - 强调文字颜色 4 2 11" xfId="2151"/>
    <cellStyle name="常规 4 20 7 2" xfId="2152"/>
    <cellStyle name="常规 4 15 7 2" xfId="2153"/>
    <cellStyle name="常规 2 10 5 2 2" xfId="2154"/>
    <cellStyle name="60% - 强调文字颜色 4 2 6 3" xfId="2155"/>
    <cellStyle name="常规 4 37 4 2" xfId="2156"/>
    <cellStyle name="40% - 强调文字颜色 4 2 2 10" xfId="2157"/>
    <cellStyle name="常规 13 2 4 2" xfId="2158"/>
    <cellStyle name="60% - 强调文字颜色 2 3 2 8" xfId="2159"/>
    <cellStyle name="常规 10 4 8" xfId="2160"/>
    <cellStyle name="40% - 强调文字颜色 4 2 2 2" xfId="2161"/>
    <cellStyle name="40% - 强调文字颜色 4 2 2 2 2" xfId="2162"/>
    <cellStyle name="40% - 强调文字颜色 4 2 2 2 3" xfId="2163"/>
    <cellStyle name="40% - 强调文字颜色 4 2 2 2 5" xfId="2164"/>
    <cellStyle name="标题 1 2 2 2" xfId="2165"/>
    <cellStyle name="常规 2 11 5 3 2" xfId="2166"/>
    <cellStyle name="40% - 强调文字颜色 4 2 2 3" xfId="2167"/>
    <cellStyle name="常规 14 2 5 2" xfId="2168"/>
    <cellStyle name="常规 10 4 9" xfId="2169"/>
    <cellStyle name="差_②农业科杨正红 2 8" xfId="2170"/>
    <cellStyle name="40% - 强调文字颜色 4 2 2 3 2" xfId="2171"/>
    <cellStyle name="差_②农业科杨正红 2 9" xfId="2172"/>
    <cellStyle name="40% - 强调文字颜色 4 2 2 3 3" xfId="2173"/>
    <cellStyle name="40% - 强调文字颜色 4 2 2 3 4" xfId="2174"/>
    <cellStyle name="60% - 强调文字颜色 2 2 10" xfId="2175"/>
    <cellStyle name="40% - 强调文字颜色 4 2 2 3 5" xfId="2176"/>
    <cellStyle name="60% - 强调文字颜色 2 2 11" xfId="2177"/>
    <cellStyle name="标题 1 2 3 2" xfId="2178"/>
    <cellStyle name="常规 2 11 5 3 3" xfId="2179"/>
    <cellStyle name="40% - 强调文字颜色 4 2 2 4" xfId="2180"/>
    <cellStyle name="常规 14 2 5 3" xfId="2181"/>
    <cellStyle name="Accent5 8 2 4" xfId="2182"/>
    <cellStyle name="40% - 强调文字颜色 4 2 2 4 2" xfId="2183"/>
    <cellStyle name="Accent5 8 2 5" xfId="2184"/>
    <cellStyle name="40% - 强调文字颜色 4 2 2 4 3" xfId="2185"/>
    <cellStyle name="常规 2 11 5 3 4" xfId="2186"/>
    <cellStyle name="40% - 强调文字颜色 4 2 2 5" xfId="2187"/>
    <cellStyle name="常规 14 2 5 4" xfId="2188"/>
    <cellStyle name="40% - 强调文字颜色 4 2 2 5 2" xfId="2189"/>
    <cellStyle name="40% - 强调文字颜色 4 2 2 5 3" xfId="2190"/>
    <cellStyle name="40% - 强调文字颜色 4 2 2 5 4" xfId="2191"/>
    <cellStyle name="40% - 强调文字颜色 4 3 5 3" xfId="2192"/>
    <cellStyle name="40% - 强调文字颜色 4 3" xfId="2193"/>
    <cellStyle name="40% - 强调文字颜色 4 3 11" xfId="2194"/>
    <cellStyle name="60% - 强调文字颜色 1 3 2 3 2" xfId="2195"/>
    <cellStyle name="常规 2 11 6 3 3" xfId="2196"/>
    <cellStyle name="40% - 强调文字颜色 4 3 2 4" xfId="2197"/>
    <cellStyle name="常规 14 3 5 3" xfId="2198"/>
    <cellStyle name="标题 5 2 8" xfId="2199"/>
    <cellStyle name="40% - 强调文字颜色 4 3 2 4 2" xfId="2200"/>
    <cellStyle name="标题 5 2 9" xfId="2201"/>
    <cellStyle name="40% - 强调文字颜色 4 3 2 4 3" xfId="2202"/>
    <cellStyle name="40% - 强调文字颜色 4 3 2 4 4" xfId="2203"/>
    <cellStyle name="40% - 强调文字颜色 6 2 10" xfId="2204"/>
    <cellStyle name="常规 2 10 3 5 2" xfId="2205"/>
    <cellStyle name="40% - 强调文字颜色 6 2 11" xfId="2206"/>
    <cellStyle name="标题 2 2 4 2" xfId="2207"/>
    <cellStyle name="40% - 强调文字颜色 4 3 2 4 5" xfId="2208"/>
    <cellStyle name="60% - 强调文字颜色 1 3 2 3 3" xfId="2209"/>
    <cellStyle name="常规 2 11 6 3 4" xfId="2210"/>
    <cellStyle name="40% - 强调文字颜色 4 3 2 5" xfId="2211"/>
    <cellStyle name="常规 14 3 5 4" xfId="2212"/>
    <cellStyle name="40% - 强调文字颜色 4 3 2 5 2" xfId="2213"/>
    <cellStyle name="40% - 强调文字颜色 4 3 2 5 3" xfId="2214"/>
    <cellStyle name="60% - 强调文字颜色 1 3 2 3 4" xfId="2215"/>
    <cellStyle name="常规 2 11 6 3 5" xfId="2216"/>
    <cellStyle name="40% - 强调文字颜色 4 3 2 6" xfId="2217"/>
    <cellStyle name="常规 14 3 5 5" xfId="2218"/>
    <cellStyle name="40% - 强调文字颜色 4 3 2 7" xfId="2219"/>
    <cellStyle name="60% - 强调文字颜色 6 3 10" xfId="2220"/>
    <cellStyle name="常规 10 2 2 2 2 2" xfId="2221"/>
    <cellStyle name="60% - 强调文字颜色 1 3 2 3 5" xfId="2222"/>
    <cellStyle name="常规 4 7 4" xfId="2223"/>
    <cellStyle name="40% - 强调文字颜色 6 2 6 2" xfId="2224"/>
    <cellStyle name="40% - 强调文字颜色 4 3 2 8" xfId="2225"/>
    <cellStyle name="60% - 强调文字颜色 6 3 11" xfId="2226"/>
    <cellStyle name="常规 10 2 2 2 2 3" xfId="2227"/>
    <cellStyle name="常规 4 7 5" xfId="2228"/>
    <cellStyle name="40% - 强调文字颜色 6 2 6 3" xfId="2229"/>
    <cellStyle name="常规 10 2 2 2 2 4" xfId="2230"/>
    <cellStyle name="常规 4 7 6" xfId="2231"/>
    <cellStyle name="40% - 强调文字颜色 6 2 6 4" xfId="2232"/>
    <cellStyle name="常规 3 29 5 2" xfId="2233"/>
    <cellStyle name="40% - 强调文字颜色 4 3 2 9" xfId="2234"/>
    <cellStyle name="60% - 强调文字颜色 1 3 2 4 2" xfId="2235"/>
    <cellStyle name="常规 2 11 6 4 3" xfId="2236"/>
    <cellStyle name="40% - 强调文字颜色 4 3 3 4" xfId="2237"/>
    <cellStyle name="60% - 强调文字颜色 1 3 2 4 3" xfId="2238"/>
    <cellStyle name="常规 2 11 6 4 4" xfId="2239"/>
    <cellStyle name="40% - 强调文字颜色 4 3 3 5" xfId="2240"/>
    <cellStyle name="60% - 强调文字颜色 1 3 2 5 2" xfId="2241"/>
    <cellStyle name="常规 4 3 10 6" xfId="2242"/>
    <cellStyle name="常规 2 11 6 5 3" xfId="2243"/>
    <cellStyle name="常规 2 11 5 10" xfId="2244"/>
    <cellStyle name="40% - 强调文字颜色 4 3 4 4" xfId="2245"/>
    <cellStyle name="60% - 强调文字颜色 1 3 2 5 3" xfId="2246"/>
    <cellStyle name="常规 2 11 6 5 4" xfId="2247"/>
    <cellStyle name="40% - 强调文字颜色 4 3 4 5" xfId="2248"/>
    <cellStyle name="40% - 强调文字颜色 4 3 5 4" xfId="2249"/>
    <cellStyle name="40% - 强调文字颜色 4 3 5 5" xfId="2250"/>
    <cellStyle name="40% - 强调文字颜色 5 2" xfId="2251"/>
    <cellStyle name="好 2 3" xfId="2252"/>
    <cellStyle name="差 3 9" xfId="2253"/>
    <cellStyle name="40% - 强调文字颜色 4 3 6 2" xfId="2254"/>
    <cellStyle name="40% - 强调文字颜色 5 3" xfId="2255"/>
    <cellStyle name="40% - 强调文字颜色 4 3 6 3" xfId="2256"/>
    <cellStyle name="40% - 强调文字颜色 4 3 6 4" xfId="2257"/>
    <cellStyle name="40% - 强调文字颜色 4 3 6 5" xfId="2258"/>
    <cellStyle name="常规 4 5 8 2" xfId="2259"/>
    <cellStyle name="40% - 强调文字颜色 5 2 10" xfId="2260"/>
    <cellStyle name="60% - 强调文字颜色 5 3 2 4 4" xfId="2261"/>
    <cellStyle name="常规 4 2 3 8 2" xfId="2262"/>
    <cellStyle name="常规 4 3 4" xfId="2263"/>
    <cellStyle name="40% - 强调文字颜色 6 2 2 2" xfId="2264"/>
    <cellStyle name="常规 5 6" xfId="2265"/>
    <cellStyle name="40% - 强调文字颜色 5 2 11" xfId="2266"/>
    <cellStyle name="60% - 强调文字颜色 5 3 2 4 5" xfId="2267"/>
    <cellStyle name="常规 4 30 7 2" xfId="2268"/>
    <cellStyle name="常规 4 25 7 2" xfId="2269"/>
    <cellStyle name="常规 16 2 5 2" xfId="2270"/>
    <cellStyle name="常规 4 3 5" xfId="2271"/>
    <cellStyle name="40% - 强调文字颜色 6 2 2 3" xfId="2272"/>
    <cellStyle name="常规 5 7" xfId="2273"/>
    <cellStyle name="40% - 强调文字颜色 5 2 2" xfId="2274"/>
    <cellStyle name="60% - 强调文字颜色 6 2 7" xfId="2275"/>
    <cellStyle name="常规 2 10 15" xfId="2276"/>
    <cellStyle name="40% - 强调文字颜色 5 2 2 10" xfId="2277"/>
    <cellStyle name="常规 18 2 4 2" xfId="2278"/>
    <cellStyle name="差 3 2 3 3" xfId="2279"/>
    <cellStyle name="60% - 强调文字颜色 5 2 2 4 4" xfId="2280"/>
    <cellStyle name="常规 3 5 8 2" xfId="2281"/>
    <cellStyle name="常规 2 10 3" xfId="2282"/>
    <cellStyle name="40% - 强调文字颜色 5 2 2 2" xfId="2283"/>
    <cellStyle name="强调文字颜色 3 3 3" xfId="2284"/>
    <cellStyle name="常规 17 2 3 3" xfId="2285"/>
    <cellStyle name="常规 2 10 3 2" xfId="2286"/>
    <cellStyle name="差 2 2 2 4" xfId="2287"/>
    <cellStyle name="40% - 强调文字颜色 5 2 2 2 2" xfId="2288"/>
    <cellStyle name="常规 17 2 3 4" xfId="2289"/>
    <cellStyle name="常规 2 10 3 3" xfId="2290"/>
    <cellStyle name="差 2 2 2 5" xfId="2291"/>
    <cellStyle name="40% - 强调文字颜色 5 2 2 2 3" xfId="2292"/>
    <cellStyle name="标题 2 2 2" xfId="2293"/>
    <cellStyle name="常规 4 35 5" xfId="2294"/>
    <cellStyle name="常规 4 35 6" xfId="2295"/>
    <cellStyle name="常规 2 10 6 10" xfId="2296"/>
    <cellStyle name="标题 2 2 3" xfId="2297"/>
    <cellStyle name="常规 17 2 3 5" xfId="2298"/>
    <cellStyle name="常规 2 10 3 4" xfId="2299"/>
    <cellStyle name="40% - 强调文字颜色 5 2 2 2 4" xfId="2300"/>
    <cellStyle name="常规 2 10 3 5" xfId="2301"/>
    <cellStyle name="40% - 强调文字颜色 5 2 2 2 5" xfId="2302"/>
    <cellStyle name="标题 2 2 4" xfId="2303"/>
    <cellStyle name="60% - 强调文字颜色 5 2 2 4 5" xfId="2304"/>
    <cellStyle name="常规 2 10 4" xfId="2305"/>
    <cellStyle name="40% - 强调文字颜色 5 2 2 3" xfId="2306"/>
    <cellStyle name="常规 2 12 5 3 2" xfId="2307"/>
    <cellStyle name="常规 15 2 5 2" xfId="2308"/>
    <cellStyle name="60% - 强调文字颜色 6 3 2 9" xfId="2309"/>
    <cellStyle name="常规 17 2 4 3" xfId="2310"/>
    <cellStyle name="常规 2 10 4 2" xfId="2311"/>
    <cellStyle name="差 2 2 3 4" xfId="2312"/>
    <cellStyle name="40% - 强调文字颜色 5 2 2 3 2" xfId="2313"/>
    <cellStyle name="常规 17 2 4 4" xfId="2314"/>
    <cellStyle name="常规 2 10 4 3" xfId="2315"/>
    <cellStyle name="差 2 2 3 5" xfId="2316"/>
    <cellStyle name="40% - 强调文字颜色 5 2 2 3 3" xfId="2317"/>
    <cellStyle name="标题 2 3 2" xfId="2318"/>
    <cellStyle name="常规 4 36 5" xfId="2319"/>
    <cellStyle name="常规 17 2 4 5" xfId="2320"/>
    <cellStyle name="常规 2 10 4 4" xfId="2321"/>
    <cellStyle name="40% - 强调文字颜色 5 2 2 3 4" xfId="2322"/>
    <cellStyle name="标题 2 3 3" xfId="2323"/>
    <cellStyle name="常规 4 36 6" xfId="2324"/>
    <cellStyle name="常规 2 10 4 5" xfId="2325"/>
    <cellStyle name="40% - 强调文字颜色 5 2 2 3 5" xfId="2326"/>
    <cellStyle name="标题 2 3 4" xfId="2327"/>
    <cellStyle name="标题 4 2 2 3 2" xfId="2328"/>
    <cellStyle name="常规 2 10 5" xfId="2329"/>
    <cellStyle name="40% - 强调文字颜色 5 2 2 4" xfId="2330"/>
    <cellStyle name="常规 2 12 5 3 3" xfId="2331"/>
    <cellStyle name="常规 15 2 5 3" xfId="2332"/>
    <cellStyle name="常规 17 2 5 3" xfId="2333"/>
    <cellStyle name="常规 2 10 5 2" xfId="2334"/>
    <cellStyle name="差 2 2 4 4" xfId="2335"/>
    <cellStyle name="40% - 强调文字颜色 5 2 2 4 2" xfId="2336"/>
    <cellStyle name="常规 4 37 4" xfId="2337"/>
    <cellStyle name="常规 13 2 4" xfId="2338"/>
    <cellStyle name="常规 17 2 5 4" xfId="2339"/>
    <cellStyle name="常规 2 10 5 3" xfId="2340"/>
    <cellStyle name="差 2 2 4 5" xfId="2341"/>
    <cellStyle name="40% - 强调文字颜色 5 2 2 4 3" xfId="2342"/>
    <cellStyle name="常规 4 37 5" xfId="2343"/>
    <cellStyle name="常规 13 2 5" xfId="2344"/>
    <cellStyle name="常规 17 2 5 5" xfId="2345"/>
    <cellStyle name="常规 2 10 5 4" xfId="2346"/>
    <cellStyle name="40% - 强调文字颜色 5 2 2 4 4" xfId="2347"/>
    <cellStyle name="常规 4 37 6" xfId="2348"/>
    <cellStyle name="常规 13 2 6" xfId="2349"/>
    <cellStyle name="常规 2 10 5 5" xfId="2350"/>
    <cellStyle name="40% - 强调文字颜色 5 2 2 4 5" xfId="2351"/>
    <cellStyle name="常规 13 2 7" xfId="2352"/>
    <cellStyle name="常规 2 10 6 2" xfId="2353"/>
    <cellStyle name="差 2 2 5 4" xfId="2354"/>
    <cellStyle name="40% - 强调文字颜色 5 2 2 5 2" xfId="2355"/>
    <cellStyle name="常规 13 3 4" xfId="2356"/>
    <cellStyle name="常规 2 10 6 3" xfId="2357"/>
    <cellStyle name="差 2 2 5 5" xfId="2358"/>
    <cellStyle name="40% - 强调文字颜色 5 2 2 5 3" xfId="2359"/>
    <cellStyle name="常规 13 3 5" xfId="2360"/>
    <cellStyle name="常规 2 10 6 4" xfId="2361"/>
    <cellStyle name="40% - 强调文字颜色 5 2 2 5 4" xfId="2362"/>
    <cellStyle name="常规 13 3 6" xfId="2363"/>
    <cellStyle name="常规 2 10 6 5" xfId="2364"/>
    <cellStyle name="40% - 强调文字颜色 5 2 2 5 5" xfId="2365"/>
    <cellStyle name="常规 13 3 7" xfId="2366"/>
    <cellStyle name="标题 4 2 2 3 4" xfId="2367"/>
    <cellStyle name="常规 2 10 7" xfId="2368"/>
    <cellStyle name="40% - 强调文字颜色 5 2 2 6" xfId="2369"/>
    <cellStyle name="常规 2 2 6 2 2" xfId="2370"/>
    <cellStyle name="常规 2 12 5 3 5" xfId="2371"/>
    <cellStyle name="常规 15 2 5 5" xfId="2372"/>
    <cellStyle name="标题 4 2 2 3 5" xfId="2373"/>
    <cellStyle name="常规 2 10 8" xfId="2374"/>
    <cellStyle name="40% - 强调文字颜色 5 2 2 7" xfId="2375"/>
    <cellStyle name="常规 2 10 9" xfId="2376"/>
    <cellStyle name="40% - 强调文字颜色 5 2 2 8" xfId="2377"/>
    <cellStyle name="e鯪9Y_x005f_x005f_x005f_x000b_ 2 6 2" xfId="2378"/>
    <cellStyle name="40% - 强调文字颜色 5 2 2 9" xfId="2379"/>
    <cellStyle name="常规 3 5 9" xfId="2380"/>
    <cellStyle name="60% - 强调文字颜色 6 3 2 3 2" xfId="2381"/>
    <cellStyle name="40% - 强调文字颜色 5 2 3" xfId="2382"/>
    <cellStyle name="60% - 强调文字颜色 6 2 8" xfId="2383"/>
    <cellStyle name="60% - 强调文字颜色 5 2 2 5 4" xfId="2384"/>
    <cellStyle name="常规 3 2 2 4" xfId="2385"/>
    <cellStyle name="常规 2 11 3" xfId="2386"/>
    <cellStyle name="40% - 强调文字颜色 5 2 3 2" xfId="2387"/>
    <cellStyle name="60% - 强调文字颜色 5 2 2 5 5" xfId="2388"/>
    <cellStyle name="常规 3 2 2 5" xfId="2389"/>
    <cellStyle name="常规 2 11 4" xfId="2390"/>
    <cellStyle name="40% - 强调文字颜色 5 2 3 3" xfId="2391"/>
    <cellStyle name="常规 2 12 5 4 2" xfId="2392"/>
    <cellStyle name="常规 3 2 2 6" xfId="2393"/>
    <cellStyle name="标题 4 2 2 4 2" xfId="2394"/>
    <cellStyle name="常规 2 11 5" xfId="2395"/>
    <cellStyle name="40% - 强调文字颜色 5 2 3 4" xfId="2396"/>
    <cellStyle name="常规 2 12 5 4 3" xfId="2397"/>
    <cellStyle name="常规 3 2 2 7" xfId="2398"/>
    <cellStyle name="标题 4 2 2 4 3" xfId="2399"/>
    <cellStyle name="常规 2 11 6" xfId="2400"/>
    <cellStyle name="40% - 强调文字颜色 5 2 3 5" xfId="2401"/>
    <cellStyle name="常规 2 12 5 4 4" xfId="2402"/>
    <cellStyle name="60% - 强调文字颜色 6 3 2 3 3" xfId="2403"/>
    <cellStyle name="40% - 强调文字颜色 5 2 4" xfId="2404"/>
    <cellStyle name="60% - 强调文字颜色 6 2 9" xfId="2405"/>
    <cellStyle name="常规 3 2 3 4" xfId="2406"/>
    <cellStyle name="常规 2 12 3" xfId="2407"/>
    <cellStyle name="40% - 强调文字颜色 5 2 4 2" xfId="2408"/>
    <cellStyle name="常规 3 2 3 5" xfId="2409"/>
    <cellStyle name="常规 2 12 4" xfId="2410"/>
    <cellStyle name="40% - 强调文字颜色 5 2 4 3" xfId="2411"/>
    <cellStyle name="常规 2 12 5 5 2" xfId="2412"/>
    <cellStyle name="常规 3 2 3 6" xfId="2413"/>
    <cellStyle name="常规 2 12 5" xfId="2414"/>
    <cellStyle name="标题 4 2 2 5 2" xfId="2415"/>
    <cellStyle name="40% - 强调文字颜色 5 2 4 4" xfId="2416"/>
    <cellStyle name="常规 2 12 5 5 3" xfId="2417"/>
    <cellStyle name="常规 3 2 3 7" xfId="2418"/>
    <cellStyle name="常规 2 12 6" xfId="2419"/>
    <cellStyle name="标题 4 2 2 5 3" xfId="2420"/>
    <cellStyle name="40% - 强调文字颜色 5 2 4 5" xfId="2421"/>
    <cellStyle name="常规 2 12 5 5 4" xfId="2422"/>
    <cellStyle name="常规 2 10 7 3 2" xfId="2423"/>
    <cellStyle name="常规 13 4 5 2" xfId="2424"/>
    <cellStyle name="60% - 强调文字颜色 6 3 2 3 4" xfId="2425"/>
    <cellStyle name="40% - 强调文字颜色 5 2 5" xfId="2426"/>
    <cellStyle name="40% - 强调文字颜色 5 2 5 2" xfId="2427"/>
    <cellStyle name="常规 2 13 3" xfId="2428"/>
    <cellStyle name="60% - 强调文字颜色 1 2 2 2 5" xfId="2429"/>
    <cellStyle name="40% - 强调文字颜色 5 2 5 3" xfId="2430"/>
    <cellStyle name="常规 2 13 4" xfId="2431"/>
    <cellStyle name="40% - 强调文字颜色 5 2 5 4" xfId="2432"/>
    <cellStyle name="常规 2 13 5" xfId="2433"/>
    <cellStyle name="40% - 强调文字颜色 5 2 5 5" xfId="2434"/>
    <cellStyle name="常规 2 13 6" xfId="2435"/>
    <cellStyle name="常规 2 10 7 3 3" xfId="2436"/>
    <cellStyle name="常规 13 4 5 3" xfId="2437"/>
    <cellStyle name="60% - 强调文字颜色 6 3 2 3 5" xfId="2438"/>
    <cellStyle name="40% - 强调文字颜色 5 2 6" xfId="2439"/>
    <cellStyle name="40% - 强调文字颜色 5 3 2" xfId="2440"/>
    <cellStyle name="60% - 强调文字颜色 6 3 7" xfId="2441"/>
    <cellStyle name="40% - 强调文字颜色 5 3 2 10" xfId="2442"/>
    <cellStyle name="常规 18 2 3 3" xfId="2443"/>
    <cellStyle name="差 3 2 2 4" xfId="2444"/>
    <cellStyle name="40% - 强调文字颜色 5 3 2 2 2" xfId="2445"/>
    <cellStyle name="常规 18 2 3 4" xfId="2446"/>
    <cellStyle name="差 3 2 2 5" xfId="2447"/>
    <cellStyle name="40% - 强调文字颜色 5 3 2 2 3" xfId="2448"/>
    <cellStyle name="常规 18 2 3 5" xfId="2449"/>
    <cellStyle name="40% - 强调文字颜色 5 3 2 2 4" xfId="2450"/>
    <cellStyle name="40% - 强调文字颜色 5 3 2 2 5" xfId="2451"/>
    <cellStyle name="常规 15 3 5 2" xfId="2452"/>
    <cellStyle name="40% - 强调文字颜色 5 3 2 3" xfId="2453"/>
    <cellStyle name="常规 2 12 6 3 2" xfId="2454"/>
    <cellStyle name="常规 2 10 16" xfId="2455"/>
    <cellStyle name="常规 18 2 4 3" xfId="2456"/>
    <cellStyle name="差 3 2 3 4" xfId="2457"/>
    <cellStyle name="40% - 强调文字颜色 5 3 2 3 2" xfId="2458"/>
    <cellStyle name="常规 18 2 4 5" xfId="2459"/>
    <cellStyle name="40% - 强调文字颜色 5 3 2 3 4" xfId="2460"/>
    <cellStyle name="40% - 强调文字颜色 5 3 2 3 5" xfId="2461"/>
    <cellStyle name="常规 15 3 5 3" xfId="2462"/>
    <cellStyle name="40% - 强调文字颜色 5 3 2 4" xfId="2463"/>
    <cellStyle name="常规 2 12 6 3 3" xfId="2464"/>
    <cellStyle name="常规 18 2 5 3" xfId="2465"/>
    <cellStyle name="差 3 2 4 4" xfId="2466"/>
    <cellStyle name="40% - 强调文字颜色 5 3 2 4 2" xfId="2467"/>
    <cellStyle name="常规 18 2 5 4" xfId="2468"/>
    <cellStyle name="差 3 2 4 5" xfId="2469"/>
    <cellStyle name="40% - 强调文字颜色 5 3 2 4 3" xfId="2470"/>
    <cellStyle name="常规 18 2 5 5" xfId="2471"/>
    <cellStyle name="40% - 强调文字颜色 5 3 2 4 4" xfId="2472"/>
    <cellStyle name="40% - 强调文字颜色 5 3 2 4 5" xfId="2473"/>
    <cellStyle name="常规 15 3 5 4" xfId="2474"/>
    <cellStyle name="40% - 强调文字颜色 5 3 2 5" xfId="2475"/>
    <cellStyle name="常规 2 12 6 3 4" xfId="2476"/>
    <cellStyle name="差 3 2 5 4" xfId="2477"/>
    <cellStyle name="40% - 强调文字颜色 5 3 2 5 2" xfId="2478"/>
    <cellStyle name="差 3 2 5 5" xfId="2479"/>
    <cellStyle name="40% - 强调文字颜色 5 3 2 5 3" xfId="2480"/>
    <cellStyle name="40% - 强调文字颜色 5 3 2 5 4" xfId="2481"/>
    <cellStyle name="40% - 强调文字颜色 5 3 2 5 5" xfId="2482"/>
    <cellStyle name="强调文字颜色 6 2 2" xfId="2483"/>
    <cellStyle name="汇总 3 2" xfId="2484"/>
    <cellStyle name="常规 15 3 5 5" xfId="2485"/>
    <cellStyle name="40% - 强调文字颜色 5 3 2 6" xfId="2486"/>
    <cellStyle name="常规 2 2 7 2 2" xfId="2487"/>
    <cellStyle name="常规 2 12 6 3 5" xfId="2488"/>
    <cellStyle name="40% - 强调文字颜色 5 3 2 7" xfId="2489"/>
    <cellStyle name="40% - 强调文字颜色 5 3 3" xfId="2490"/>
    <cellStyle name="60% - 强调文字颜色 6 3 8" xfId="2491"/>
    <cellStyle name="常规 3 6 9" xfId="2492"/>
    <cellStyle name="60% - 强调文字颜色 6 3 2 4 2" xfId="2493"/>
    <cellStyle name="40% - 强调文字颜色 5 3 3 3" xfId="2494"/>
    <cellStyle name="常规 2 12 6 4 2" xfId="2495"/>
    <cellStyle name="常规 3 3 2 5" xfId="2496"/>
    <cellStyle name="40% - 强调文字颜色 5 3 3 4" xfId="2497"/>
    <cellStyle name="常规 2 12 6 4 3" xfId="2498"/>
    <cellStyle name="常规 3 3 2 6" xfId="2499"/>
    <cellStyle name="40% - 强调文字颜色 5 3 3 5" xfId="2500"/>
    <cellStyle name="常规 2 12 6 4 4" xfId="2501"/>
    <cellStyle name="常规 3 3 2 7" xfId="2502"/>
    <cellStyle name="40% - 强调文字颜色 5 3 4" xfId="2503"/>
    <cellStyle name="60% - 强调文字颜色 6 3 9" xfId="2504"/>
    <cellStyle name="60% - 强调文字颜色 6 3 2 4 3" xfId="2505"/>
    <cellStyle name="40% - 强调文字颜色 5 3 4 3" xfId="2506"/>
    <cellStyle name="常规 2 12 6 5 2" xfId="2507"/>
    <cellStyle name="常规 3 3 3 5" xfId="2508"/>
    <cellStyle name="40% - 强调文字颜色 5 3 4 4" xfId="2509"/>
    <cellStyle name="常规 2 12 6 5 3" xfId="2510"/>
    <cellStyle name="常规 3 3 3 6" xfId="2511"/>
    <cellStyle name="40% - 强调文字颜色 5 3 4 5" xfId="2512"/>
    <cellStyle name="常规 2 12 6 5 4" xfId="2513"/>
    <cellStyle name="常规 3 3 3 7" xfId="2514"/>
    <cellStyle name="常规 2 10 7 4 2" xfId="2515"/>
    <cellStyle name="60% - 强调文字颜色 6 3 2 4 4" xfId="2516"/>
    <cellStyle name="40% - 强调文字颜色 5 3 5" xfId="2517"/>
    <cellStyle name="40% - 强调文字颜色 5 3 5 2" xfId="2518"/>
    <cellStyle name="40% - 强调文字颜色 5 3 5 3" xfId="2519"/>
    <cellStyle name="40% - 强调文字颜色 5 3 5 4" xfId="2520"/>
    <cellStyle name="常规 10 2 2" xfId="2521"/>
    <cellStyle name="40% - 强调文字颜色 5 3 5 5" xfId="2522"/>
    <cellStyle name="常规 2 10 7 4 3" xfId="2523"/>
    <cellStyle name="60% - 强调文字颜色 6 3 2 4 5" xfId="2524"/>
    <cellStyle name="40% - 强调文字颜色 5 3 6" xfId="2525"/>
    <cellStyle name="常规 13 3 3 4" xfId="2526"/>
    <cellStyle name="40% - 强调文字颜色 6 2 2 10" xfId="2527"/>
    <cellStyle name="60% - 强调文字颜色 4 3 5 5" xfId="2528"/>
    <cellStyle name="常规 4 3 4 2" xfId="2529"/>
    <cellStyle name="40% - 强调文字颜色 6 2 2 2 2" xfId="2530"/>
    <cellStyle name="常规 2 3 22" xfId="2531"/>
    <cellStyle name="常规 2 3 17" xfId="2532"/>
    <cellStyle name="常规 5 6 2" xfId="2533"/>
    <cellStyle name="40% - 强调文字颜色 6 2 2 2 3" xfId="2534"/>
    <cellStyle name="常规 2 3 23" xfId="2535"/>
    <cellStyle name="常规 2 3 18" xfId="2536"/>
    <cellStyle name="常规 4 23 3 2" xfId="2537"/>
    <cellStyle name="常规 4 18 3 2" xfId="2538"/>
    <cellStyle name="40% - 强调文字颜色 6 2 2 2 4" xfId="2539"/>
    <cellStyle name="40% - 强调文字颜色 6 3 5 2" xfId="2540"/>
    <cellStyle name="常规 2 3 19" xfId="2541"/>
    <cellStyle name="40% - 强调文字颜色 6 2 2 2 5" xfId="2542"/>
    <cellStyle name="40% - 强调文字颜色 6 3 5 3" xfId="2543"/>
    <cellStyle name="常规 4 3 5 2" xfId="2544"/>
    <cellStyle name="40% - 强调文字颜色 6 2 2 3 2" xfId="2545"/>
    <cellStyle name="常规 5 7 2" xfId="2546"/>
    <cellStyle name="40% - 强调文字颜色 6 2 2 3 3" xfId="2547"/>
    <cellStyle name="常规 4 23 4 2" xfId="2548"/>
    <cellStyle name="常规 4 18 4 2" xfId="2549"/>
    <cellStyle name="40% - 强调文字颜色 6 2 2 3 4" xfId="2550"/>
    <cellStyle name="40% - 强调文字颜色 6 3 6 2" xfId="2551"/>
    <cellStyle name="60% - 强调文字颜色 2 2 2 10" xfId="2552"/>
    <cellStyle name="40% - 强调文字颜色 6 2 2 3 5" xfId="2553"/>
    <cellStyle name="40% - 强调文字颜色 6 3 6 3" xfId="2554"/>
    <cellStyle name="常规 16 2 5 3" xfId="2555"/>
    <cellStyle name="标题 4 3 2 3 2" xfId="2556"/>
    <cellStyle name="常规 4 3 6" xfId="2557"/>
    <cellStyle name="40% - 强调文字颜色 6 2 2 4" xfId="2558"/>
    <cellStyle name="常规 5 8" xfId="2559"/>
    <cellStyle name="常规 4 3 6 2" xfId="2560"/>
    <cellStyle name="40% - 强调文字颜色 6 2 2 4 2" xfId="2561"/>
    <cellStyle name="常规 5 8 2" xfId="2562"/>
    <cellStyle name="40% - 强调文字颜色 6 2 2 4 3" xfId="2563"/>
    <cellStyle name="常规 4 23 5 2" xfId="2564"/>
    <cellStyle name="常规 4 18 5 2" xfId="2565"/>
    <cellStyle name="常规 16 2 5 4" xfId="2566"/>
    <cellStyle name="标题 4 3 2 3 3" xfId="2567"/>
    <cellStyle name="常规 4 3 7" xfId="2568"/>
    <cellStyle name="40% - 强调文字颜色 6 2 2 5" xfId="2569"/>
    <cellStyle name="常规 5 9" xfId="2570"/>
    <cellStyle name="常规 4 3 7 2" xfId="2571"/>
    <cellStyle name="40% - 强调文字颜色 6 2 2 5 2" xfId="2572"/>
    <cellStyle name="常规 5 9 2" xfId="2573"/>
    <cellStyle name="40% - 强调文字颜色 6 2 2 5 3" xfId="2574"/>
    <cellStyle name="常规 4 23 6 2" xfId="2575"/>
    <cellStyle name="常规 4 18 6 2" xfId="2576"/>
    <cellStyle name="常规 16 2 5 5" xfId="2577"/>
    <cellStyle name="标题 4 3 2 3 4" xfId="2578"/>
    <cellStyle name="常规 4 3 8" xfId="2579"/>
    <cellStyle name="40% - 强调文字颜色 6 2 2 6" xfId="2580"/>
    <cellStyle name="常规 2 3 6 2 2" xfId="2581"/>
    <cellStyle name="标题 4 3 2 3 5" xfId="2582"/>
    <cellStyle name="常规 4 3 9" xfId="2583"/>
    <cellStyle name="40% - 强调文字颜色 6 2 2 7" xfId="2584"/>
    <cellStyle name="40% - 强调文字颜色 6 2 2 8" xfId="2585"/>
    <cellStyle name="40% - 强调文字颜色 6 2 2 9" xfId="2586"/>
    <cellStyle name="常规 4 2 2 6" xfId="2587"/>
    <cellStyle name="标题 4 3 2 4 2" xfId="2588"/>
    <cellStyle name="常规 4 4 6" xfId="2589"/>
    <cellStyle name="40% - 强调文字颜色 6 2 3 4" xfId="2590"/>
    <cellStyle name="常规 6 8" xfId="2591"/>
    <cellStyle name="常规 3 29 2 2" xfId="2592"/>
    <cellStyle name="常规 4 2 2 7" xfId="2593"/>
    <cellStyle name="标题 4 3 2 4 3" xfId="2594"/>
    <cellStyle name="常规 4 4 7" xfId="2595"/>
    <cellStyle name="40% - 强调文字颜色 6 2 3 5" xfId="2596"/>
    <cellStyle name="常规 6 9" xfId="2597"/>
    <cellStyle name="常规 4 5 4" xfId="2598"/>
    <cellStyle name="40% - 强调文字颜色 6 2 4 2" xfId="2599"/>
    <cellStyle name="常规 4 2 3 4" xfId="2600"/>
    <cellStyle name="常规 7 6" xfId="2601"/>
    <cellStyle name="常规 4 5 5" xfId="2602"/>
    <cellStyle name="40% - 强调文字颜色 6 2 4 3" xfId="2603"/>
    <cellStyle name="常规 4 2 3 5" xfId="2604"/>
    <cellStyle name="常规 7 7" xfId="2605"/>
    <cellStyle name="常规 4 2 3 6" xfId="2606"/>
    <cellStyle name="标题 4 3 2 5 2" xfId="2607"/>
    <cellStyle name="常规 4 5 6" xfId="2608"/>
    <cellStyle name="40% - 强调文字颜色 6 2 4 4" xfId="2609"/>
    <cellStyle name="常规 7 8" xfId="2610"/>
    <cellStyle name="常规 3 29 3 2" xfId="2611"/>
    <cellStyle name="常规 4 2 3 7" xfId="2612"/>
    <cellStyle name="标题 4 3 2 5 3" xfId="2613"/>
    <cellStyle name="常规 4 5 7" xfId="2614"/>
    <cellStyle name="40% - 强调文字颜色 6 2 4 5" xfId="2615"/>
    <cellStyle name="常规 4 6 4" xfId="2616"/>
    <cellStyle name="40% - 强调文字颜色 6 2 5 2" xfId="2617"/>
    <cellStyle name="60% - 强调文字颜色 1 3 2 2 5" xfId="2618"/>
    <cellStyle name="常规 4 6 5" xfId="2619"/>
    <cellStyle name="40% - 强调文字颜色 6 2 5 3" xfId="2620"/>
    <cellStyle name="常规 4 6 6" xfId="2621"/>
    <cellStyle name="40% - 强调文字颜色 6 2 5 4" xfId="2622"/>
    <cellStyle name="常规 3 29 4 2" xfId="2623"/>
    <cellStyle name="常规 4 6 7" xfId="2624"/>
    <cellStyle name="40% - 强调文字颜色 6 2 5 5" xfId="2625"/>
    <cellStyle name="常规 10 2 2 2 2" xfId="2626"/>
    <cellStyle name="40% - 强调文字颜色 6 2 6" xfId="2627"/>
    <cellStyle name="常规 10 2 2 2 2 5" xfId="2628"/>
    <cellStyle name="常规 4 7 7" xfId="2629"/>
    <cellStyle name="40% - 强调文字颜色 6 2 6 5" xfId="2630"/>
    <cellStyle name="常规 16 4 3 3" xfId="2631"/>
    <cellStyle name="40% - 强调文字颜色 6 3 10" xfId="2632"/>
    <cellStyle name="常规 16 4 3 4" xfId="2633"/>
    <cellStyle name="40% - 强调文字颜色 6 3 11" xfId="2634"/>
    <cellStyle name="40% - 强调文字颜色 6 3 2 10" xfId="2635"/>
    <cellStyle name="40% - 强调文字颜色 6 3 2 2 2" xfId="2636"/>
    <cellStyle name="40% - 强调文字颜色 6 3 2 2 3" xfId="2637"/>
    <cellStyle name="40% - 强调文字颜色 6 3 2 2 4" xfId="2638"/>
    <cellStyle name="40% - 强调文字颜色 6 3 2 2 5" xfId="2639"/>
    <cellStyle name="常规 16 3 5 2" xfId="2640"/>
    <cellStyle name="40% - 强调文字颜色 6 3 2 3" xfId="2641"/>
    <cellStyle name="40% - 强调文字颜色 6 3 2 3 2" xfId="2642"/>
    <cellStyle name="40% - 强调文字颜色 6 3 2 3 3" xfId="2643"/>
    <cellStyle name="40% - 强调文字颜色 6 3 2 3 4" xfId="2644"/>
    <cellStyle name="40% - 强调文字颜色 6 3 2 3 5" xfId="2645"/>
    <cellStyle name="常规 16 3 5 3" xfId="2646"/>
    <cellStyle name="40% - 强调文字颜色 6 3 2 4" xfId="2647"/>
    <cellStyle name="40% - 强调文字颜色 6 3 2 4 2" xfId="2648"/>
    <cellStyle name="40% - 强调文字颜色 6 3 2 4 3" xfId="2649"/>
    <cellStyle name="常规 16 3 5 4" xfId="2650"/>
    <cellStyle name="40% - 强调文字颜色 6 3 2 5" xfId="2651"/>
    <cellStyle name="40% - 强调文字颜色 6 3 2 5 2" xfId="2652"/>
    <cellStyle name="40% - 强调文字颜色 6 3 2 5 3" xfId="2653"/>
    <cellStyle name="常规 16 3 5 5" xfId="2654"/>
    <cellStyle name="40% - 强调文字颜色 6 3 2 6" xfId="2655"/>
    <cellStyle name="常规 2 3 7 2 2" xfId="2656"/>
    <cellStyle name="40% - 强调文字颜色 6 3 2 7" xfId="2657"/>
    <cellStyle name="40% - 强调文字颜色 6 3 3 3" xfId="2658"/>
    <cellStyle name="常规 4 3 2 5" xfId="2659"/>
    <cellStyle name="40% - 强调文字颜色 6 3 3 4" xfId="2660"/>
    <cellStyle name="常规 3 35 2 2" xfId="2661"/>
    <cellStyle name="常规 4 3 2 6" xfId="2662"/>
    <cellStyle name="40% - 强调文字颜色 6 3 3 5" xfId="2663"/>
    <cellStyle name="常规 4 3 2 7" xfId="2664"/>
    <cellStyle name="40% - 强调文字颜色 6 3 4 3" xfId="2665"/>
    <cellStyle name="常规 4 3 3 5" xfId="2666"/>
    <cellStyle name="40% - 强调文字颜色 6 3 4 4" xfId="2667"/>
    <cellStyle name="常规 3 35 3 2" xfId="2668"/>
    <cellStyle name="常规 4 3 3 6" xfId="2669"/>
    <cellStyle name="40% - 强调文字颜色 6 3 4 5" xfId="2670"/>
    <cellStyle name="常规 4 3 3 7" xfId="2671"/>
    <cellStyle name="40% - 强调文字颜色 6 3 5 5" xfId="2672"/>
    <cellStyle name="40% - 强调文字颜色 6 3 6" xfId="2673"/>
    <cellStyle name="40% - 强调文字颜色 6 3 6 4" xfId="2674"/>
    <cellStyle name="常规 3 35 5 2" xfId="2675"/>
    <cellStyle name="40% - 强调文字颜色 6 3 6 5" xfId="2676"/>
    <cellStyle name="60% - 强调文字颜色 6 2 6 2" xfId="2677"/>
    <cellStyle name="强调文字颜色 3 2 3" xfId="2678"/>
    <cellStyle name="60% - 强调文字颜色 1 2 10" xfId="2679"/>
    <cellStyle name="常规 3 5 7 2" xfId="2680"/>
    <cellStyle name="60% - 强调文字颜色 4 3 2 7" xfId="2681"/>
    <cellStyle name="60% - 强调文字颜色 5 2 2 3 4" xfId="2682"/>
    <cellStyle name="常规 15 2 4 2" xfId="2683"/>
    <cellStyle name="60% - 强调文字颜色 6 2 6 3" xfId="2684"/>
    <cellStyle name="常规 2 12 5 2 2" xfId="2685"/>
    <cellStyle name="60% - 强调文字颜色 1 2 11" xfId="2686"/>
    <cellStyle name="60% - 强调文字颜色 4 3 2 8" xfId="2687"/>
    <cellStyle name="60% - 强调文字颜色 5 2 2 3 5" xfId="2688"/>
    <cellStyle name="标题 1 2 2 5 5" xfId="2689"/>
    <cellStyle name="60% - 强调文字颜色 1 2 2" xfId="2690"/>
    <cellStyle name="60% - 强调文字颜色 1 2 2 2" xfId="2691"/>
    <cellStyle name="常规 2 10 6 2 3" xfId="2692"/>
    <cellStyle name="60% - 强调文字颜色 4 3 6 4" xfId="2693"/>
    <cellStyle name="常规 24 4" xfId="2694"/>
    <cellStyle name="常规 13 3 4 3" xfId="2695"/>
    <cellStyle name="常规 19 4" xfId="2696"/>
    <cellStyle name="60% - 强调文字颜色 1 2 2 2 2" xfId="2697"/>
    <cellStyle name="常规 2 10 6 2 4" xfId="2698"/>
    <cellStyle name="60% - 强调文字颜色 4 3 6 5" xfId="2699"/>
    <cellStyle name="常规 13 3 4 4" xfId="2700"/>
    <cellStyle name="60% - 强调文字颜色 1 2 2 2 3" xfId="2701"/>
    <cellStyle name="60% - 强调文字颜色 1 2 2 2 4" xfId="2702"/>
    <cellStyle name="60% - 强调文字颜色 1 2 2 3" xfId="2703"/>
    <cellStyle name="60% - 强调文字颜色 1 2 2 4" xfId="2704"/>
    <cellStyle name="60% - 强调文字颜色 1 2 2 5" xfId="2705"/>
    <cellStyle name="60% - 强调文字颜色 1 2 2 5 4" xfId="2706"/>
    <cellStyle name="60% - 强调文字颜色 1 2 2 6" xfId="2707"/>
    <cellStyle name="常规 3 47 2" xfId="2708"/>
    <cellStyle name="60% - 强调文字颜色 2 2 2 4 2" xfId="2709"/>
    <cellStyle name="60% - 强调文字颜色 1 2 2 7" xfId="2710"/>
    <cellStyle name="60% - 强调文字颜色 2 2 2 4 3" xfId="2711"/>
    <cellStyle name="60% - 强调文字颜色 1 2 2 8" xfId="2712"/>
    <cellStyle name="60% - 强调文字颜色 2 2 2 4 4" xfId="2713"/>
    <cellStyle name="60% - 强调文字颜色 1 2 2 9" xfId="2714"/>
    <cellStyle name="60% - 强调文字颜色 1 2 3" xfId="2715"/>
    <cellStyle name="常规 19 3 5 2" xfId="2716"/>
    <cellStyle name="常规 2 11 7 10" xfId="2717"/>
    <cellStyle name="60% - 强调文字颜色 1 2 4" xfId="2718"/>
    <cellStyle name="60% - 强调文字颜色 1 2 4 2" xfId="2719"/>
    <cellStyle name="常规 10 2 2 2" xfId="2720"/>
    <cellStyle name="样式 1 4" xfId="2721"/>
    <cellStyle name="60% - 强调文字颜色 1 2 4 3" xfId="2722"/>
    <cellStyle name="常规 10 2 2 4" xfId="2723"/>
    <cellStyle name="样式 1 6" xfId="2724"/>
    <cellStyle name="60% - 强调文字颜色 1 2 4 5" xfId="2725"/>
    <cellStyle name="常规 3 4 2 6 2" xfId="2726"/>
    <cellStyle name="常规 19 3 5 3" xfId="2727"/>
    <cellStyle name="60% - 强调文字颜色 1 2 5" xfId="2728"/>
    <cellStyle name="60% - 强调文字颜色 1 2 5 2" xfId="2729"/>
    <cellStyle name="常规 10 2 3 2" xfId="2730"/>
    <cellStyle name="60% - 强调文字颜色 1 2 5 3" xfId="2731"/>
    <cellStyle name="常规 10 2 3 3" xfId="2732"/>
    <cellStyle name="60% - 强调文字颜色 1 2 5 4" xfId="2733"/>
    <cellStyle name="常规 10 2 3 4" xfId="2734"/>
    <cellStyle name="60% - 强调文字颜色 1 2 5 5" xfId="2735"/>
    <cellStyle name="60% - 强调文字颜色 1 2 6 2" xfId="2736"/>
    <cellStyle name="常规 10 2 4 2" xfId="2737"/>
    <cellStyle name="60% - 强调文字颜色 1 2 6 3" xfId="2738"/>
    <cellStyle name="常规 10 2 4 3" xfId="2739"/>
    <cellStyle name="60% - 强调文字颜色 1 2 6 4" xfId="2740"/>
    <cellStyle name="常规 10 2 4 4" xfId="2741"/>
    <cellStyle name="60% - 强调文字颜色 1 2 6 5" xfId="2742"/>
    <cellStyle name="常规 3 8 2 2" xfId="2743"/>
    <cellStyle name="60% - 强调文字颜色 1 3 2" xfId="2744"/>
    <cellStyle name="60% - 强调文字颜色 6 3 6" xfId="2745"/>
    <cellStyle name="常规 3 6 7" xfId="2746"/>
    <cellStyle name="60% - 强调文字颜色 1 3 2 10" xfId="2747"/>
    <cellStyle name="60% - 强调文字颜色 6 3 2 10" xfId="2748"/>
    <cellStyle name="60% - 强调文字颜色 1 3 2 2" xfId="2749"/>
    <cellStyle name="常规 2 11 6 2 3" xfId="2750"/>
    <cellStyle name="60% - 强调文字颜色 5 3 6 4" xfId="2751"/>
    <cellStyle name="常规 14 3 4 3" xfId="2752"/>
    <cellStyle name="常规 29 6 2" xfId="2753"/>
    <cellStyle name="60% - 强调文字颜色 1 3 2 2 2" xfId="2754"/>
    <cellStyle name="常规 2 11 6 2 4" xfId="2755"/>
    <cellStyle name="60% - 强调文字颜色 5 3 6 5" xfId="2756"/>
    <cellStyle name="常规 14 3 4 4" xfId="2757"/>
    <cellStyle name="60% - 强调文字颜色 1 3 2 2 3" xfId="2758"/>
    <cellStyle name="60% - 强调文字颜色 1 3 2 2 4" xfId="2759"/>
    <cellStyle name="60% - 强调文字颜色 1 3 2 4 4" xfId="2760"/>
    <cellStyle name="60% - 强调文字颜色 1 3 2 5 4" xfId="2761"/>
    <cellStyle name="常规 2 10 11 5" xfId="2762"/>
    <cellStyle name="常规 10 6 7 4" xfId="2763"/>
    <cellStyle name="常规 3 2 21 2" xfId="2764"/>
    <cellStyle name="常规 3 2 16 2" xfId="2765"/>
    <cellStyle name="60% - 强调文字颜色 3 2 6 2" xfId="2766"/>
    <cellStyle name="60% - 强调文字颜色 1 3 2 7" xfId="2767"/>
    <cellStyle name="60% - 强调文字颜色 4 2" xfId="2768"/>
    <cellStyle name="60% - 强调文字颜色 1 3 2 8" xfId="2769"/>
    <cellStyle name="常规 12 2 4 2" xfId="2770"/>
    <cellStyle name="常规 4 14 2" xfId="2771"/>
    <cellStyle name="常规 10 6 7 5" xfId="2772"/>
    <cellStyle name="60% - 强调文字颜色 3 2 6 3" xfId="2773"/>
    <cellStyle name="60% - 强调文字颜色 4 3" xfId="2774"/>
    <cellStyle name="60% - 强调文字颜色 1 3 2 9" xfId="2775"/>
    <cellStyle name="常规 2 23 9" xfId="2776"/>
    <cellStyle name="常规 2 18 9" xfId="2777"/>
    <cellStyle name="60% - 强调文字颜色 3 3 10" xfId="2778"/>
    <cellStyle name="常规 12 2 4 3" xfId="2779"/>
    <cellStyle name="常规 4 14 3" xfId="2780"/>
    <cellStyle name="60% - 强调文字颜色 3 2 6 4" xfId="2781"/>
    <cellStyle name="60% - 强调文字颜色 1 3 3" xfId="2782"/>
    <cellStyle name="60% - 强调文字颜色 1 3 4" xfId="2783"/>
    <cellStyle name="60% - 强调文字颜色 1 3 4 2" xfId="2784"/>
    <cellStyle name="常规 2 30 3" xfId="2785"/>
    <cellStyle name="常规 2 25 3" xfId="2786"/>
    <cellStyle name="常规 10 3 2 2" xfId="2787"/>
    <cellStyle name="60% - 强调文字颜色 1 3 4 3" xfId="2788"/>
    <cellStyle name="常规 2 30 4" xfId="2789"/>
    <cellStyle name="常规 2 25 4" xfId="2790"/>
    <cellStyle name="常规 10 3 2 3" xfId="2791"/>
    <cellStyle name="60% - 强调文字颜色 1 3 4 4" xfId="2792"/>
    <cellStyle name="常规 2 30 5" xfId="2793"/>
    <cellStyle name="常规 2 25 5" xfId="2794"/>
    <cellStyle name="常规 10 3 2 4" xfId="2795"/>
    <cellStyle name="60% - 强调文字颜色 1 3 4 5" xfId="2796"/>
    <cellStyle name="60% - 强调文字颜色 1 3 5" xfId="2797"/>
    <cellStyle name="常规 3 4 2 7 2" xfId="2798"/>
    <cellStyle name="60% - 强调文字颜色 1 3 5 2" xfId="2799"/>
    <cellStyle name="标题 2 2 2 7" xfId="2800"/>
    <cellStyle name="60% - 强调文字颜色 3 3 2 2 2" xfId="2801"/>
    <cellStyle name="常规 2 31 3" xfId="2802"/>
    <cellStyle name="常规 2 26 3" xfId="2803"/>
    <cellStyle name="常规 10 3 3 2" xfId="2804"/>
    <cellStyle name="60% - 强调文字颜色 1 3 5 3" xfId="2805"/>
    <cellStyle name="标题 2 2 2 8" xfId="2806"/>
    <cellStyle name="60% - 强调文字颜色 3 3 2 2 3" xfId="2807"/>
    <cellStyle name="常规 2 31 4" xfId="2808"/>
    <cellStyle name="常规 2 26 4" xfId="2809"/>
    <cellStyle name="常规 10 3 3 3" xfId="2810"/>
    <cellStyle name="60% - 强调文字颜色 1 3 5 4" xfId="2811"/>
    <cellStyle name="标题 2 2 2 9" xfId="2812"/>
    <cellStyle name="60% - 强调文字颜色 3 3 2 2 4" xfId="2813"/>
    <cellStyle name="常规 2 31 5" xfId="2814"/>
    <cellStyle name="常规 2 26 5" xfId="2815"/>
    <cellStyle name="常规 10 3 3 4" xfId="2816"/>
    <cellStyle name="60% - 强调文字颜色 1 3 5 5" xfId="2817"/>
    <cellStyle name="60% - 强调文字颜色 1 3 6 2" xfId="2818"/>
    <cellStyle name="60% - 强调文字颜色 3 3 2 3 2" xfId="2819"/>
    <cellStyle name="常规 2 32 3" xfId="2820"/>
    <cellStyle name="常规 2 27 3" xfId="2821"/>
    <cellStyle name="常规 10 3 4 2" xfId="2822"/>
    <cellStyle name="60% - 强调文字颜色 1 3 6 3" xfId="2823"/>
    <cellStyle name="60% - 强调文字颜色 3 3 2 3 3" xfId="2824"/>
    <cellStyle name="常规 2 32 4" xfId="2825"/>
    <cellStyle name="常规 2 27 4" xfId="2826"/>
    <cellStyle name="常规 10 3 4 3" xfId="2827"/>
    <cellStyle name="60% - 强调文字颜色 1 3 6 4" xfId="2828"/>
    <cellStyle name="60% - 强调文字颜色 3 3 2 3 4" xfId="2829"/>
    <cellStyle name="常规 2 32 5" xfId="2830"/>
    <cellStyle name="常规 2 27 5" xfId="2831"/>
    <cellStyle name="常规 10 3 4 4" xfId="2832"/>
    <cellStyle name="60% - 强调文字颜色 1 3 6 5" xfId="2833"/>
    <cellStyle name="常规 3 9 2 2" xfId="2834"/>
    <cellStyle name="常规 12 2 2 2" xfId="2835"/>
    <cellStyle name="常规 4 12 2" xfId="2836"/>
    <cellStyle name="常规 6 12" xfId="2837"/>
    <cellStyle name="常规 10 6 5 5" xfId="2838"/>
    <cellStyle name="60% - 强调文字颜色 3 2 4 3" xfId="2839"/>
    <cellStyle name="60% - 强调文字颜色 2 2" xfId="2840"/>
    <cellStyle name="60% - 强调文字颜色 2 2 2" xfId="2841"/>
    <cellStyle name="60% - 强调文字颜色 2 2 2 2" xfId="2842"/>
    <cellStyle name="常规 10 5 5 4" xfId="2843"/>
    <cellStyle name="60% - 强调文字颜色 2 2 2 2 2" xfId="2844"/>
    <cellStyle name="常规 10 5 5 5" xfId="2845"/>
    <cellStyle name="60% - 强调文字颜色 2 2 2 2 3" xfId="2846"/>
    <cellStyle name="60% - 强调文字颜色 2 2 2 2 4" xfId="2847"/>
    <cellStyle name="60% - 强调文字颜色 2 2 2 2 5" xfId="2848"/>
    <cellStyle name="60% - 强调文字颜色 2 2 2 3" xfId="2849"/>
    <cellStyle name="60% - 强调文字颜色 2 2 2 3 2" xfId="2850"/>
    <cellStyle name="60% - 强调文字颜色 2 2 2 3 3" xfId="2851"/>
    <cellStyle name="60% - 强调文字颜色 2 2 2 3 4" xfId="2852"/>
    <cellStyle name="60% - 强调文字颜色 2 2 2 3 5" xfId="2853"/>
    <cellStyle name="60% - 强调文字颜色 2 2 2 4" xfId="2854"/>
    <cellStyle name="60% - 强调文字颜色 2 2 2 4 5" xfId="2855"/>
    <cellStyle name="60% - 强调文字颜色 2 2 2 5" xfId="2856"/>
    <cellStyle name="60% - 强调文字颜色 2 2 2 5 2" xfId="2857"/>
    <cellStyle name="60% - 强调文字颜色 2 2 2 5 3" xfId="2858"/>
    <cellStyle name="标题 1 3 2 2" xfId="2859"/>
    <cellStyle name="60% - 强调文字颜色 2 2 2 5 4" xfId="2860"/>
    <cellStyle name="标题 1 3 2 3" xfId="2861"/>
    <cellStyle name="60% - 强调文字颜色 2 2 2 5 5" xfId="2862"/>
    <cellStyle name="标题 1 3 2 4" xfId="2863"/>
    <cellStyle name="60% - 强调文字颜色 2 2 2 6" xfId="2864"/>
    <cellStyle name="60% - 强调文字颜色 2 3 2 4 2" xfId="2865"/>
    <cellStyle name="60% - 强调文字颜色 2 2 2 7" xfId="2866"/>
    <cellStyle name="常规 2 10 4 2 2" xfId="2867"/>
    <cellStyle name="60% - 强调文字颜色 2 3 2 4 3" xfId="2868"/>
    <cellStyle name="60% - 强调文字颜色 5 2 2 10" xfId="2869"/>
    <cellStyle name="常规 4 36 4 2" xfId="2870"/>
    <cellStyle name="60% - 强调文字颜色 2 2 2 8" xfId="2871"/>
    <cellStyle name="常规 2 10 4 2 3" xfId="2872"/>
    <cellStyle name="60% - 强调文字颜色 2 3 2 4 4" xfId="2873"/>
    <cellStyle name="60% - 强调文字颜色 2 2 2 9" xfId="2874"/>
    <cellStyle name="60% - 强调文字颜色 2 2 3" xfId="2875"/>
    <cellStyle name="常规 19 4 5 2" xfId="2876"/>
    <cellStyle name="60% - 强调文字颜色 2 2 4" xfId="2877"/>
    <cellStyle name="60% - 强调文字颜色 3 3 4" xfId="2878"/>
    <cellStyle name="60% - 强调文字颜色 2 2 4 2" xfId="2879"/>
    <cellStyle name="常规 11 2 2 2" xfId="2880"/>
    <cellStyle name="60% - 强调文字颜色 3 3 5" xfId="2881"/>
    <cellStyle name="60% - 强调文字颜色 2 2 4 3" xfId="2882"/>
    <cellStyle name="常规 11 2 2 3" xfId="2883"/>
    <cellStyle name="60% - 强调文字颜色 3 3 6" xfId="2884"/>
    <cellStyle name="60% - 强调文字颜色 2 2 4 4" xfId="2885"/>
    <cellStyle name="常规 3 4 3 6 2" xfId="2886"/>
    <cellStyle name="常规 19 4 5 3" xfId="2887"/>
    <cellStyle name="60% - 强调文字颜色 2 2 5" xfId="2888"/>
    <cellStyle name="60% - 强调文字颜色 2 2 5 2" xfId="2889"/>
    <cellStyle name="常规 11 2 3 2" xfId="2890"/>
    <cellStyle name="60% - 强调文字颜色 2 2 5 3" xfId="2891"/>
    <cellStyle name="常规 11 2 3 3" xfId="2892"/>
    <cellStyle name="60% - 强调文字颜色 2 2 5 4" xfId="2893"/>
    <cellStyle name="常规 11 2 3 4" xfId="2894"/>
    <cellStyle name="60% - 强调文字颜色 2 2 5 5" xfId="2895"/>
    <cellStyle name="常规 19 4 5 4" xfId="2896"/>
    <cellStyle name="60% - 强调文字颜色 2 2 6" xfId="2897"/>
    <cellStyle name="60% - 强调文字颜色 2 2 6 2" xfId="2898"/>
    <cellStyle name="常规 11 2 4 2" xfId="2899"/>
    <cellStyle name="60% - 强调文字颜色 2 2 6 3" xfId="2900"/>
    <cellStyle name="常规 11 2 4 3" xfId="2901"/>
    <cellStyle name="60% - 强调文字颜色 2 2 6 4" xfId="2902"/>
    <cellStyle name="常规 11 2 4 4" xfId="2903"/>
    <cellStyle name="60% - 强调文字颜色 2 2 6 5" xfId="2904"/>
    <cellStyle name="常规 4 8 2 2" xfId="2905"/>
    <cellStyle name="常规 15 4 2 3" xfId="2906"/>
    <cellStyle name="60% - 强调文字颜色 2 3 10" xfId="2907"/>
    <cellStyle name="常规 15 4 2 4" xfId="2908"/>
    <cellStyle name="60% - 强调文字颜色 2 3 11" xfId="2909"/>
    <cellStyle name="60% - 强调文字颜色 2 3 2" xfId="2910"/>
    <cellStyle name="60% - 强调文字颜色 2 3 2 2" xfId="2911"/>
    <cellStyle name="60% - 强调文字颜色 2 3 2 2 2" xfId="2912"/>
    <cellStyle name="60% - 强调文字颜色 2 3 2 2 3" xfId="2913"/>
    <cellStyle name="60% - 强调文字颜色 2 3 2 2 4" xfId="2914"/>
    <cellStyle name="60% - 强调文字颜色 2 3 2 2 5" xfId="2915"/>
    <cellStyle name="60% - 强调文字颜色 2 3 2 3 2" xfId="2916"/>
    <cellStyle name="60% - 强调文字颜色 2 3 2 3 3" xfId="2917"/>
    <cellStyle name="60% - 强调文字颜色 2 3 2 3 4" xfId="2918"/>
    <cellStyle name="60% - 强调文字颜色 2 3 2 3 5" xfId="2919"/>
    <cellStyle name="常规 6 7 2 2" xfId="2920"/>
    <cellStyle name="常规 2 10 4 2 4" xfId="2921"/>
    <cellStyle name="60% - 强调文字颜色 2 3 2 4 5" xfId="2922"/>
    <cellStyle name="60% - 强调文字颜色 4 2 6 2" xfId="2923"/>
    <cellStyle name="60% - 强调文字颜色 2 3 2 7" xfId="2924"/>
    <cellStyle name="常规 2 10 5 2 3" xfId="2925"/>
    <cellStyle name="60% - 强调文字颜色 4 2 6 4" xfId="2926"/>
    <cellStyle name="常规 13 2 4 3" xfId="2927"/>
    <cellStyle name="60% - 强调文字颜色 2 3 2 9" xfId="2928"/>
    <cellStyle name="60% - 强调文字颜色 2 3 3" xfId="2929"/>
    <cellStyle name="60% - 强调文字颜色 2 3 4" xfId="2930"/>
    <cellStyle name="60% - 强调文字颜色 4 3 4" xfId="2931"/>
    <cellStyle name="60% - 强调文字颜色 2 3 4 2" xfId="2932"/>
    <cellStyle name="常规 11 3 2 2" xfId="2933"/>
    <cellStyle name="60% - 强调文字颜色 4 3 5" xfId="2934"/>
    <cellStyle name="60% - 强调文字颜色 2 3 4 3" xfId="2935"/>
    <cellStyle name="常规 11 3 2 3" xfId="2936"/>
    <cellStyle name="60% - 强调文字颜色 4 3 6" xfId="2937"/>
    <cellStyle name="60% - 强调文字颜色 2 3 4 4" xfId="2938"/>
    <cellStyle name="60% - 强调文字颜色 2 3 5" xfId="2939"/>
    <cellStyle name="常规 3 4 3 7 2" xfId="2940"/>
    <cellStyle name="60% - 强调文字颜色 2 3 5 2" xfId="2941"/>
    <cellStyle name="标题 3 2 2 7" xfId="2942"/>
    <cellStyle name="常规 11 3 3 2" xfId="2943"/>
    <cellStyle name="60% - 强调文字颜色 2 3 5 3" xfId="2944"/>
    <cellStyle name="标题 3 2 2 8" xfId="2945"/>
    <cellStyle name="常规 11 3 3 3" xfId="2946"/>
    <cellStyle name="60% - 强调文字颜色 2 3 5 4" xfId="2947"/>
    <cellStyle name="标题 3 2 2 9" xfId="2948"/>
    <cellStyle name="常规 11 3 3 4" xfId="2949"/>
    <cellStyle name="60% - 强调文字颜色 2 3 5 5" xfId="2950"/>
    <cellStyle name="60% - 强调文字颜色 2 3 6" xfId="2951"/>
    <cellStyle name="60% - 强调文字颜色 2 3 6 2" xfId="2952"/>
    <cellStyle name="常规 11 3 4 2" xfId="2953"/>
    <cellStyle name="60% - 强调文字颜色 2 3 6 3" xfId="2954"/>
    <cellStyle name="常规 11 3 4 3" xfId="2955"/>
    <cellStyle name="60% - 强调文字颜色 2 3 6 4" xfId="2956"/>
    <cellStyle name="常规 11 3 4 4" xfId="2957"/>
    <cellStyle name="60% - 强调文字颜色 2 3 6 5" xfId="2958"/>
    <cellStyle name="常规 4 9 2 2" xfId="2959"/>
    <cellStyle name="常规 12 2 3 2" xfId="2960"/>
    <cellStyle name="常规 4 13 2" xfId="2961"/>
    <cellStyle name="常规 10 6 6 5" xfId="2962"/>
    <cellStyle name="60% - 强调文字颜色 3 2 5 3" xfId="2963"/>
    <cellStyle name="60% - 强调文字颜色 3 2" xfId="2964"/>
    <cellStyle name="常规 17 4 4" xfId="2965"/>
    <cellStyle name="标题 1 2 2 8" xfId="2966"/>
    <cellStyle name="常规 2 14 7 2" xfId="2967"/>
    <cellStyle name="60% - 强调文字颜色 3 2 2 2 2" xfId="2968"/>
    <cellStyle name="常规 17 4 5" xfId="2969"/>
    <cellStyle name="标题 6 6 2" xfId="2970"/>
    <cellStyle name="标题 1 2 2 9" xfId="2971"/>
    <cellStyle name="60% - 强调文字颜色 3 2 2 2 3" xfId="2972"/>
    <cellStyle name="60% - 强调文字颜色 3 2 2 2 4" xfId="2973"/>
    <cellStyle name="60% - 强调文字颜色 3 2 2 2 5" xfId="2974"/>
    <cellStyle name="60% - 强调文字颜色 3 2 2 3 2" xfId="2975"/>
    <cellStyle name="60% - 强调文字颜色 3 2 2 3 3" xfId="2976"/>
    <cellStyle name="60% - 强调文字颜色 3 2 2 3 4" xfId="2977"/>
    <cellStyle name="60% - 强调文字颜色 3 2 2 3 5" xfId="2978"/>
    <cellStyle name="常规 17 3 2 5" xfId="2979"/>
    <cellStyle name="常规 2 11 2 4" xfId="2980"/>
    <cellStyle name="常规 4 10 3 2" xfId="2981"/>
    <cellStyle name="60% - 强调文字颜色 3 2 2 4 2" xfId="2982"/>
    <cellStyle name="常规 2 11 2 5" xfId="2983"/>
    <cellStyle name="60% - 强调文字颜色 3 2 2 4 3" xfId="2984"/>
    <cellStyle name="标题 1 2 10" xfId="2985"/>
    <cellStyle name="常规 2 11 2 6" xfId="2986"/>
    <cellStyle name="60% - 强调文字颜色 3 2 2 4 4" xfId="2987"/>
    <cellStyle name="标题 1 2 11" xfId="2988"/>
    <cellStyle name="常规 2 11 2 7" xfId="2989"/>
    <cellStyle name="常规 3 22 4 2" xfId="2990"/>
    <cellStyle name="常规 3 17 4 2" xfId="2991"/>
    <cellStyle name="60% - 强调文字颜色 3 2 2 4 5" xfId="2992"/>
    <cellStyle name="常规 17 3 3 5" xfId="2993"/>
    <cellStyle name="常规 2 11 3 4" xfId="2994"/>
    <cellStyle name="常规 4 10 4 2" xfId="2995"/>
    <cellStyle name="60% - 强调文字颜色 3 2 2 5 2" xfId="2996"/>
    <cellStyle name="标题 3 2 3" xfId="2997"/>
    <cellStyle name="常规 2 11 3 5" xfId="2998"/>
    <cellStyle name="60% - 强调文字颜色 3 2 2 5 3" xfId="2999"/>
    <cellStyle name="标题 3 2 4" xfId="3000"/>
    <cellStyle name="常规 2 11 3 6" xfId="3001"/>
    <cellStyle name="60% - 强调文字颜色 3 2 2 5 4" xfId="3002"/>
    <cellStyle name="标题 3 2 5" xfId="3003"/>
    <cellStyle name="常规 2 11 3 7" xfId="3004"/>
    <cellStyle name="常规 3 22 5 2" xfId="3005"/>
    <cellStyle name="常规 3 17 5 2" xfId="3006"/>
    <cellStyle name="60% - 强调文字颜色 3 2 2 5 5" xfId="3007"/>
    <cellStyle name="标题 3 2 6" xfId="3008"/>
    <cellStyle name="60% - 强调文字颜色 3 2 2 6" xfId="3009"/>
    <cellStyle name="常规 4 10 6" xfId="3010"/>
    <cellStyle name="常规 2 10 3 10" xfId="3011"/>
    <cellStyle name="常规 2 4 7 2" xfId="3012"/>
    <cellStyle name="60% - 强调文字颜色 3 2 2 7" xfId="3013"/>
    <cellStyle name="60% - 强调文字颜色 3 2 2 8" xfId="3014"/>
    <cellStyle name="常规 3 3 10 3 2" xfId="3015"/>
    <cellStyle name="60% - 强调文字颜色 3 2 2 9" xfId="3016"/>
    <cellStyle name="常规 10 6 5 4" xfId="3017"/>
    <cellStyle name="常规 3 2 14 2" xfId="3018"/>
    <cellStyle name="60% - 强调文字颜色 3 2 4 2" xfId="3019"/>
    <cellStyle name="常规 12 2 2 4" xfId="3020"/>
    <cellStyle name="常规 4 12 4" xfId="3021"/>
    <cellStyle name="常规 6 14" xfId="3022"/>
    <cellStyle name="60% - 强调文字颜色 3 2 4 5" xfId="3023"/>
    <cellStyle name="常规 2 10 10 5" xfId="3024"/>
    <cellStyle name="常规 10 6 6 4" xfId="3025"/>
    <cellStyle name="常规 3 2 20 2" xfId="3026"/>
    <cellStyle name="常规 3 2 15 2" xfId="3027"/>
    <cellStyle name="60% - 强调文字颜色 3 2 5 2" xfId="3028"/>
    <cellStyle name="60% - 强调文字颜色 3 3" xfId="3029"/>
    <cellStyle name="常规 12 2 3 3" xfId="3030"/>
    <cellStyle name="常规 4 13 3" xfId="3031"/>
    <cellStyle name="60% - 强调文字颜色 3 2 5 4" xfId="3032"/>
    <cellStyle name="常规 12 2 3 4" xfId="3033"/>
    <cellStyle name="常规 4 13 4" xfId="3034"/>
    <cellStyle name="60% - 强调文字颜色 3 2 5 5" xfId="3035"/>
    <cellStyle name="60% - 强调文字颜色 3 3 11" xfId="3036"/>
    <cellStyle name="常规 12 2 4 4" xfId="3037"/>
    <cellStyle name="常规 4 14 4" xfId="3038"/>
    <cellStyle name="60% - 强调文字颜色 3 2 6 5" xfId="3039"/>
    <cellStyle name="好_②农业科杨正红" xfId="3040"/>
    <cellStyle name="60% - 强调文字颜色 3 3 2 2 5" xfId="3041"/>
    <cellStyle name="60% - 强调文字颜色 3 3 2 3 5" xfId="3042"/>
    <cellStyle name="常规 18 3 2 5" xfId="3043"/>
    <cellStyle name="60% - 强调文字颜色 3 3 2 4 2" xfId="3044"/>
    <cellStyle name="标题 6 2 10" xfId="3045"/>
    <cellStyle name="60% - 强调文字颜色 3 3 2 4 3" xfId="3046"/>
    <cellStyle name="60% - 强调文字颜色 3 3 2 4 4" xfId="3047"/>
    <cellStyle name="60% - 强调文字颜色 3 3 2 4 5" xfId="3048"/>
    <cellStyle name="常规 10 3 8" xfId="3049"/>
    <cellStyle name="60% - 强调文字颜色 5 2 6 2" xfId="3050"/>
    <cellStyle name="常规 2 10 8 10" xfId="3051"/>
    <cellStyle name="常规 2 5 7 2" xfId="3052"/>
    <cellStyle name="60% - 强调文字颜色 3 3 2 7" xfId="3053"/>
    <cellStyle name="常规 2 11 5 2 2" xfId="3054"/>
    <cellStyle name="60% - 强调文字颜色 5 2 6 3" xfId="3055"/>
    <cellStyle name="常规 3 13 8 2" xfId="3056"/>
    <cellStyle name="常规 14 2 4 2" xfId="3057"/>
    <cellStyle name="常规 10 3 9" xfId="3058"/>
    <cellStyle name="60% - 强调文字颜色 3 3 2 8" xfId="3059"/>
    <cellStyle name="常规 2 11 5 2 3" xfId="3060"/>
    <cellStyle name="60% - 强调文字颜色 5 2 6 4" xfId="3061"/>
    <cellStyle name="常规 14 2 4 3" xfId="3062"/>
    <cellStyle name="60% - 强调文字颜色 3 3 2 9" xfId="3063"/>
    <cellStyle name="60% - 强调文字颜色 3 3 4 2" xfId="3064"/>
    <cellStyle name="常规 12 3 2 2" xfId="3065"/>
    <cellStyle name="60% - 强调文字颜色 3 3 4 3" xfId="3066"/>
    <cellStyle name="常规 12 3 2 3" xfId="3067"/>
    <cellStyle name="60% - 强调文字颜色 3 3 4 4" xfId="3068"/>
    <cellStyle name="常规 12 3 2 4" xfId="3069"/>
    <cellStyle name="60% - 强调文字颜色 3 3 4 5" xfId="3070"/>
    <cellStyle name="60% - 强调文字颜色 3 3 5 2" xfId="3071"/>
    <cellStyle name="标题 4 2 2 7" xfId="3072"/>
    <cellStyle name="常规 12 3 3 2" xfId="3073"/>
    <cellStyle name="60% - 强调文字颜色 3 3 5 3" xfId="3074"/>
    <cellStyle name="标题 4 2 2 8" xfId="3075"/>
    <cellStyle name="常规 12 3 3 3" xfId="3076"/>
    <cellStyle name="60% - 强调文字颜色 3 3 5 4" xfId="3077"/>
    <cellStyle name="标题 4 2 2 9" xfId="3078"/>
    <cellStyle name="常规 12 3 3 4" xfId="3079"/>
    <cellStyle name="60% - 强调文字颜色 3 3 5 5" xfId="3080"/>
    <cellStyle name="60% - 强调文字颜色 3 3 6 2" xfId="3081"/>
    <cellStyle name="常规 12 3 4 2" xfId="3082"/>
    <cellStyle name="60% - 强调文字颜色 3 3 6 3" xfId="3083"/>
    <cellStyle name="常规 12 3 4 3" xfId="3084"/>
    <cellStyle name="60% - 强调文字颜色 3 3 6 4" xfId="3085"/>
    <cellStyle name="常规 12 3 4 4" xfId="3086"/>
    <cellStyle name="60% - 强调文字颜色 3 3 6 5" xfId="3087"/>
    <cellStyle name="常规 17 3 5 4" xfId="3088"/>
    <cellStyle name="常规 2 11 5 3" xfId="3089"/>
    <cellStyle name="常规 3 13 9" xfId="3090"/>
    <cellStyle name="60% - 强调文字颜色 4 2 10" xfId="3091"/>
    <cellStyle name="常规 14 2 5" xfId="3092"/>
    <cellStyle name="常规 17 3 5 5" xfId="3093"/>
    <cellStyle name="常规 2 11 5 4" xfId="3094"/>
    <cellStyle name="常规 4 10 6 2" xfId="3095"/>
    <cellStyle name="60% - 强调文字颜色 4 2 11" xfId="3096"/>
    <cellStyle name="常规 14 2 6" xfId="3097"/>
    <cellStyle name="常规 6 6 6" xfId="3098"/>
    <cellStyle name="60% - 强调文字颜色 4 2 2 10" xfId="3099"/>
    <cellStyle name="常规 3 36 4 2" xfId="3100"/>
    <cellStyle name="60% - 强调文字颜色 4 2 2 5 4" xfId="3101"/>
    <cellStyle name="常规 193 4" xfId="3102"/>
    <cellStyle name="60% - 强调文字颜色 4 2 2 2 2" xfId="3103"/>
    <cellStyle name="常规 193 5" xfId="3104"/>
    <cellStyle name="常规 16 4 5 2" xfId="3105"/>
    <cellStyle name="60% - 强调文字颜色 4 2 2 2 3" xfId="3106"/>
    <cellStyle name="常规 16 4 5 3" xfId="3107"/>
    <cellStyle name="60% - 强调文字颜色 4 2 2 2 4" xfId="3108"/>
    <cellStyle name="常规 11 4 10" xfId="3109"/>
    <cellStyle name="常规 16 4 5 4" xfId="3110"/>
    <cellStyle name="60% - 强调文字颜色 4 2 2 2 5" xfId="3111"/>
    <cellStyle name="60% - 强调文字颜色 4 2 2 3 2" xfId="3112"/>
    <cellStyle name="60% - 强调文字颜色 4 2 2 3 3" xfId="3113"/>
    <cellStyle name="60% - 强调文字颜色 4 2 2 3 4" xfId="3114"/>
    <cellStyle name="60% - 强调文字颜色 4 2 2 3 5" xfId="3115"/>
    <cellStyle name="60% - 强调文字颜色 4 2 2 4 2" xfId="3116"/>
    <cellStyle name="60% - 强调文字颜色 4 2 2 4 3" xfId="3117"/>
    <cellStyle name="60% - 强调文字颜色 4 2 2 4 4" xfId="3118"/>
    <cellStyle name="60% - 强调文字颜色 4 2 2 4 5" xfId="3119"/>
    <cellStyle name="60% - 强调文字颜色 4 2 2 5 2" xfId="3120"/>
    <cellStyle name="60% - 强调文字颜色 4 2 2 5 3" xfId="3121"/>
    <cellStyle name="60% - 强调文字颜色 4 2 2 5 5" xfId="3122"/>
    <cellStyle name="60% - 强调文字颜色 4 2 2 6" xfId="3123"/>
    <cellStyle name="常规 3 4 7 2" xfId="3124"/>
    <cellStyle name="60% - 强调文字颜色 4 2 2 7" xfId="3125"/>
    <cellStyle name="60% - 强调文字颜色 4 2 2 8" xfId="3126"/>
    <cellStyle name="60% - 强调文字颜色 4 2 2 9" xfId="3127"/>
    <cellStyle name="60% - 强调文字颜色 4 2 4 2" xfId="3128"/>
    <cellStyle name="常规 4 37 2 2" xfId="3129"/>
    <cellStyle name="常规 13 2 2 2" xfId="3130"/>
    <cellStyle name="60% - 强调文字颜色 4 2 4 3" xfId="3131"/>
    <cellStyle name="常规 13 2 2 3" xfId="3132"/>
    <cellStyle name="60% - 强调文字颜色 4 2 4 4" xfId="3133"/>
    <cellStyle name="常规 13 2 2 4" xfId="3134"/>
    <cellStyle name="60% - 强调文字颜色 4 2 4 5" xfId="3135"/>
    <cellStyle name="60% - 强调文字颜色 4 2 5 2" xfId="3136"/>
    <cellStyle name="常规 4 37 3 2" xfId="3137"/>
    <cellStyle name="常规 13 2 3 2" xfId="3138"/>
    <cellStyle name="60% - 强调文字颜色 4 2 5 3" xfId="3139"/>
    <cellStyle name="常规 13 2 3 3" xfId="3140"/>
    <cellStyle name="60% - 强调文字颜色 4 2 5 4" xfId="3141"/>
    <cellStyle name="常规 13 2 3 4" xfId="3142"/>
    <cellStyle name="60% - 强调文字颜色 4 2 5 5" xfId="3143"/>
    <cellStyle name="常规 6 8 2 2" xfId="3144"/>
    <cellStyle name="常规 2 10 5 2 4" xfId="3145"/>
    <cellStyle name="60% - 强调文字颜色 4 2 6 5" xfId="3146"/>
    <cellStyle name="常规 13 2 4 4" xfId="3147"/>
    <cellStyle name="常规 20 2" xfId="3148"/>
    <cellStyle name="常规 15 2" xfId="3149"/>
    <cellStyle name="60% - 强调文字颜色 4 3 2 2" xfId="3150"/>
    <cellStyle name="差 2 4 4" xfId="3151"/>
    <cellStyle name="常规 20 2 2" xfId="3152"/>
    <cellStyle name="常规 15 2 2" xfId="3153"/>
    <cellStyle name="60% - 强调文字颜色 4 3 2 2 2" xfId="3154"/>
    <cellStyle name="常规 17 4 5 2" xfId="3155"/>
    <cellStyle name="60% - 强调文字颜色 4 3 2 2 3" xfId="3156"/>
    <cellStyle name="常规 15 2 3" xfId="3157"/>
    <cellStyle name="常规 3 2 3 6 2" xfId="3158"/>
    <cellStyle name="常规 2 12 5 2" xfId="3159"/>
    <cellStyle name="常规 17 4 5 3" xfId="3160"/>
    <cellStyle name="60% - 强调文字颜色 4 3 2 2 4" xfId="3161"/>
    <cellStyle name="常规 16 4 10" xfId="3162"/>
    <cellStyle name="常规 15 2 4" xfId="3163"/>
    <cellStyle name="常规 2 12 5 3" xfId="3164"/>
    <cellStyle name="常规 17 4 5 4" xfId="3165"/>
    <cellStyle name="60% - 强调文字颜色 4 3 2 2 5" xfId="3166"/>
    <cellStyle name="常规 15 2 5" xfId="3167"/>
    <cellStyle name="常规 20 3" xfId="3168"/>
    <cellStyle name="常规 15 3" xfId="3169"/>
    <cellStyle name="60% - 强调文字颜色 4 3 2 3" xfId="3170"/>
    <cellStyle name="差 2 4 5" xfId="3171"/>
    <cellStyle name="常规 20 3 2" xfId="3172"/>
    <cellStyle name="常规 15 3 2" xfId="3173"/>
    <cellStyle name="60% - 强调文字颜色 4 3 2 3 2" xfId="3174"/>
    <cellStyle name="常规 15 3 3" xfId="3175"/>
    <cellStyle name="60% - 强调文字颜色 4 3 2 3 3" xfId="3176"/>
    <cellStyle name="常规 15 3 4" xfId="3177"/>
    <cellStyle name="60% - 强调文字颜色 4 3 2 3 4" xfId="3178"/>
    <cellStyle name="常规 3 2 3 7 2" xfId="3179"/>
    <cellStyle name="常规 2 12 6 2" xfId="3180"/>
    <cellStyle name="常规 15 3 5" xfId="3181"/>
    <cellStyle name="60% - 强调文字颜色 4 3 2 3 5" xfId="3182"/>
    <cellStyle name="常规 2 12 6 3" xfId="3183"/>
    <cellStyle name="常规 20 4" xfId="3184"/>
    <cellStyle name="常规 15 4" xfId="3185"/>
    <cellStyle name="60% - 强调文字颜色 4 3 2 4" xfId="3186"/>
    <cellStyle name="常规 15 4 3" xfId="3187"/>
    <cellStyle name="60% - 强调文字颜色 4 3 2 4 3" xfId="3188"/>
    <cellStyle name="常规 15 4 4" xfId="3189"/>
    <cellStyle name="60% - 强调文字颜色 4 3 2 4 4" xfId="3190"/>
    <cellStyle name="常规 3 2 3 8 2" xfId="3191"/>
    <cellStyle name="常规 2 12 7 2" xfId="3192"/>
    <cellStyle name="常规 15 4 5" xfId="3193"/>
    <cellStyle name="60% - 强调文字颜色 4 3 2 4 5" xfId="3194"/>
    <cellStyle name="常规 2 12 7 3" xfId="3195"/>
    <cellStyle name="60% - 强调文字颜色 4 3 2 5" xfId="3196"/>
    <cellStyle name="60% - 强调文字颜色 5 2 2 3 2" xfId="3197"/>
    <cellStyle name="适中 2 2" xfId="3198"/>
    <cellStyle name="60% - 强调文字颜色 4 3 2 5 2" xfId="3199"/>
    <cellStyle name="适中 2 2 2" xfId="3200"/>
    <cellStyle name="60% - 强调文字颜色 4 3 2 5 3" xfId="3201"/>
    <cellStyle name="60% - 强调文字颜色 4 3 2 5 4" xfId="3202"/>
    <cellStyle name="常规 2 12 8 2" xfId="3203"/>
    <cellStyle name="60% - 强调文字颜色 4 3 2 5 5" xfId="3204"/>
    <cellStyle name="常规 2 12 8 3" xfId="3205"/>
    <cellStyle name="60% - 强调文字颜色 4 3 2 6" xfId="3206"/>
    <cellStyle name="60% - 强调文字颜色 5 2 2 3 3" xfId="3207"/>
    <cellStyle name="适中 2 3" xfId="3208"/>
    <cellStyle name="常规 15 2 4 3" xfId="3209"/>
    <cellStyle name="60% - 强调文字颜色 6 2 6 4" xfId="3210"/>
    <cellStyle name="标题 4 2 2 2 2" xfId="3211"/>
    <cellStyle name="常规 2 12 5 2 3" xfId="3212"/>
    <cellStyle name="60% - 强调文字颜色 4 3 2 9" xfId="3213"/>
    <cellStyle name="常规 22 2" xfId="3214"/>
    <cellStyle name="常规 17 2" xfId="3215"/>
    <cellStyle name="60% - 强调文字颜色 4 3 4 2" xfId="3216"/>
    <cellStyle name="差 2 6 4" xfId="3217"/>
    <cellStyle name="常规 22 3" xfId="3218"/>
    <cellStyle name="常规 13 3 2 2" xfId="3219"/>
    <cellStyle name="常规 17 3" xfId="3220"/>
    <cellStyle name="60% - 强调文字颜色 4 3 4 3" xfId="3221"/>
    <cellStyle name="差 2 6 5" xfId="3222"/>
    <cellStyle name="常规 22 4" xfId="3223"/>
    <cellStyle name="常规 13 3 2 3" xfId="3224"/>
    <cellStyle name="常规 17 4" xfId="3225"/>
    <cellStyle name="60% - 强调文字颜色 4 3 4 4" xfId="3226"/>
    <cellStyle name="常规 13 3 2 4" xfId="3227"/>
    <cellStyle name="60% - 强调文字颜色 4 3 4 5" xfId="3228"/>
    <cellStyle name="60% - 强调文字颜色 5 2 2 5 2" xfId="3229"/>
    <cellStyle name="常规 23 2" xfId="3230"/>
    <cellStyle name="常规 18 2" xfId="3231"/>
    <cellStyle name="常规 4 3 22" xfId="3232"/>
    <cellStyle name="常规 4 3 17" xfId="3233"/>
    <cellStyle name="60% - 强调文字颜色 4 3 5 2" xfId="3234"/>
    <cellStyle name="常规 23 3" xfId="3235"/>
    <cellStyle name="常规 13 3 3 2" xfId="3236"/>
    <cellStyle name="常规 18 3" xfId="3237"/>
    <cellStyle name="常规 4 3 23" xfId="3238"/>
    <cellStyle name="常规 4 3 18" xfId="3239"/>
    <cellStyle name="60% - 强调文字颜色 4 3 5 3" xfId="3240"/>
    <cellStyle name="常规 23 4" xfId="3241"/>
    <cellStyle name="常规 13 3 3 3" xfId="3242"/>
    <cellStyle name="常规 18 4" xfId="3243"/>
    <cellStyle name="常规 4 3 19" xfId="3244"/>
    <cellStyle name="60% - 强调文字颜色 4 3 5 4" xfId="3245"/>
    <cellStyle name="常规 24 2" xfId="3246"/>
    <cellStyle name="常规 19 2" xfId="3247"/>
    <cellStyle name="60% - 强调文字颜色 4 3 6 2" xfId="3248"/>
    <cellStyle name="常规 19 2 5" xfId="3249"/>
    <cellStyle name="常规 4 13 9" xfId="3250"/>
    <cellStyle name="60% - 强调文字颜色 5 2 10" xfId="3251"/>
    <cellStyle name="输入 3 2" xfId="3252"/>
    <cellStyle name="常规 2 9 2" xfId="3253"/>
    <cellStyle name="常规 19 2 6" xfId="3254"/>
    <cellStyle name="常规 19 4 2 2" xfId="3255"/>
    <cellStyle name="常规 4 20 6 2" xfId="3256"/>
    <cellStyle name="常规 4 15 6 2" xfId="3257"/>
    <cellStyle name="60% - 强调文字颜色 5 2 11" xfId="3258"/>
    <cellStyle name="输入 3 3" xfId="3259"/>
    <cellStyle name="常规 2 9 3" xfId="3260"/>
    <cellStyle name="60% - 强调文字颜色 5 2 2 2 2" xfId="3261"/>
    <cellStyle name="60% - 强调文字颜色 5 2 2 2 3" xfId="3262"/>
    <cellStyle name="60% - 强调文字颜色 5 2 2 3" xfId="3263"/>
    <cellStyle name="适中 2" xfId="3264"/>
    <cellStyle name="常规 3 13 4 2" xfId="3265"/>
    <cellStyle name="60% - 强调文字颜色 5 2 2 4" xfId="3266"/>
    <cellStyle name="适中 3" xfId="3267"/>
    <cellStyle name="适中 3 3" xfId="3268"/>
    <cellStyle name="常规 2 12 17" xfId="3269"/>
    <cellStyle name="60% - 强调文字颜色 5 2 2 4 3" xfId="3270"/>
    <cellStyle name="60% - 强调文字颜色 5 2 2 5" xfId="3271"/>
    <cellStyle name="常规 13 3 2 5" xfId="3272"/>
    <cellStyle name="60% - 强调文字颜色 5 2 2 5 3" xfId="3273"/>
    <cellStyle name="常规 2 30 5 2" xfId="3274"/>
    <cellStyle name="常规 2 25 5 2" xfId="3275"/>
    <cellStyle name="60% - 强调文字颜色 5 2 2 6" xfId="3276"/>
    <cellStyle name="常规 4 4 7 2" xfId="3277"/>
    <cellStyle name="60% - 强调文字颜色 5 2 2 7" xfId="3278"/>
    <cellStyle name="常规 4 2 2 7 2" xfId="3279"/>
    <cellStyle name="常规 6 9 2" xfId="3280"/>
    <cellStyle name="常规 14 2 2 2" xfId="3281"/>
    <cellStyle name="60% - 强调文字颜色 5 2 4 3" xfId="3282"/>
    <cellStyle name="常规 3 13 6 2" xfId="3283"/>
    <cellStyle name="常规 14 2 2 3" xfId="3284"/>
    <cellStyle name="常规 33 4 2" xfId="3285"/>
    <cellStyle name="常规 28 4 2" xfId="3286"/>
    <cellStyle name="常规 4 4 19 2" xfId="3287"/>
    <cellStyle name="60% - 强调文字颜色 5 2 4 4" xfId="3288"/>
    <cellStyle name="常规 14 2 2 4" xfId="3289"/>
    <cellStyle name="60% - 强调文字颜色 5 2 4 5" xfId="3290"/>
    <cellStyle name="常规 10 2 8" xfId="3291"/>
    <cellStyle name="60% - 强调文字颜色 5 2 5 2" xfId="3292"/>
    <cellStyle name="常规 14 2 3 2" xfId="3293"/>
    <cellStyle name="常规 10 2 9" xfId="3294"/>
    <cellStyle name="60% - 强调文字颜色 5 2 5 3" xfId="3295"/>
    <cellStyle name="常规 3 13 7 2" xfId="3296"/>
    <cellStyle name="常规 14 2 3 3" xfId="3297"/>
    <cellStyle name="60% - 强调文字颜色 5 2 5 4" xfId="3298"/>
    <cellStyle name="常规 14 2 3 4" xfId="3299"/>
    <cellStyle name="60% - 强调文字颜色 5 2 5 5" xfId="3300"/>
    <cellStyle name="常规 2 11 5 2 4" xfId="3301"/>
    <cellStyle name="60% - 强调文字颜色 5 2 6 5" xfId="3302"/>
    <cellStyle name="常规 14 2 4 4" xfId="3303"/>
    <cellStyle name="常规 4 23 9" xfId="3304"/>
    <cellStyle name="常规 4 18 9" xfId="3305"/>
    <cellStyle name="60% - 强调文字颜色 5 3 10" xfId="3306"/>
    <cellStyle name="60% - 强调文字颜色 5 3 11" xfId="3307"/>
    <cellStyle name="60% - 强调文字颜色 5 3 2 2" xfId="3308"/>
    <cellStyle name="60% - 强调文字颜色 5 3 2 2 2" xfId="3309"/>
    <cellStyle name="60% - 强调文字颜色 5 3 2 2 3" xfId="3310"/>
    <cellStyle name="常规 2 31 4 2" xfId="3311"/>
    <cellStyle name="常规 2 26 4 2" xfId="3312"/>
    <cellStyle name="常规 7 8 2" xfId="3313"/>
    <cellStyle name="60% - 强调文字颜色 5 3 2 2 4" xfId="3314"/>
    <cellStyle name="常规 4 2 3 6 2" xfId="3315"/>
    <cellStyle name="常规 4 5 6 2" xfId="3316"/>
    <cellStyle name="60% - 强调文字颜色 5 3 2 2 5" xfId="3317"/>
    <cellStyle name="常规 4 2 10 5 2" xfId="3318"/>
    <cellStyle name="常规 4 30 5 2" xfId="3319"/>
    <cellStyle name="常规 4 25 5 2" xfId="3320"/>
    <cellStyle name="60% - 强调文字颜色 5 3 2 3" xfId="3321"/>
    <cellStyle name="常规 3 14 4 2" xfId="3322"/>
    <cellStyle name="60% - 强调文字颜色 5 3 2 3 2" xfId="3323"/>
    <cellStyle name="60% - 强调文字颜色 5 3 2 5" xfId="3324"/>
    <cellStyle name="60% - 强调文字颜色 5 3 2 3 3" xfId="3325"/>
    <cellStyle name="常规 2 31 5 2" xfId="3326"/>
    <cellStyle name="常规 2 26 5 2" xfId="3327"/>
    <cellStyle name="60% - 强调文字颜色 5 3 2 6" xfId="3328"/>
    <cellStyle name="60% - 强调文字颜色 5 3 2 3 4" xfId="3329"/>
    <cellStyle name="常规 4 5 7 2" xfId="3330"/>
    <cellStyle name="60% - 强调文字颜色 5 3 2 7" xfId="3331"/>
    <cellStyle name="常规 4 2 3 7 2" xfId="3332"/>
    <cellStyle name="60% - 强调文字颜色 6 2 10" xfId="3333"/>
    <cellStyle name="60% - 强调文字颜色 5 3 2 3 5" xfId="3334"/>
    <cellStyle name="60% - 强调文字颜色 5 3 2 8" xfId="3335"/>
    <cellStyle name="常规 4 30 6 2" xfId="3336"/>
    <cellStyle name="常规 4 25 6 2" xfId="3337"/>
    <cellStyle name="60% - 强调文字颜色 6 2 11" xfId="3338"/>
    <cellStyle name="60% - 强调文字颜色 5 3 2 4" xfId="3339"/>
    <cellStyle name="60% - 强调文字颜色 5 3 2 4 3" xfId="3340"/>
    <cellStyle name="常规 2 31 6 2" xfId="3341"/>
    <cellStyle name="常规 2 26 6 2" xfId="3342"/>
    <cellStyle name="差_②农业科杨正红" xfId="3343"/>
    <cellStyle name="常规 14 3 2 4" xfId="3344"/>
    <cellStyle name="60% - 强调文字颜色 5 3 2 5 2" xfId="3345"/>
    <cellStyle name="60% - 强调文字颜色 5 3 4 5" xfId="3346"/>
    <cellStyle name="60% - 强调文字颜色 5 3 2 9" xfId="3347"/>
    <cellStyle name="常规 14 3 2 2" xfId="3348"/>
    <cellStyle name="60% - 强调文字颜色 5 3 4 3" xfId="3349"/>
    <cellStyle name="常规 3 14 6 2" xfId="3350"/>
    <cellStyle name="常规 2 11 4 10" xfId="3351"/>
    <cellStyle name="60% - 强调文字颜色 5 3 4 4" xfId="3352"/>
    <cellStyle name="常规 14 3 2 3" xfId="3353"/>
    <cellStyle name="常规 34 4 2" xfId="3354"/>
    <cellStyle name="常规 29 4 2" xfId="3355"/>
    <cellStyle name="常规 14 3 3 2" xfId="3356"/>
    <cellStyle name="常规 11 2 9" xfId="3357"/>
    <cellStyle name="60% - 强调文字颜色 5 3 5 3" xfId="3358"/>
    <cellStyle name="常规 3 14 7 2" xfId="3359"/>
    <cellStyle name="常规 14 3 3 4" xfId="3360"/>
    <cellStyle name="60% - 强调文字颜色 5 3 5 5" xfId="3361"/>
    <cellStyle name="常规 11 4 2 3" xfId="3362"/>
    <cellStyle name="60% - 强调文字颜色 5 3 6" xfId="3363"/>
    <cellStyle name="常规 11 3 8" xfId="3364"/>
    <cellStyle name="60% - 强调文字颜色 5 3 6 2" xfId="3365"/>
    <cellStyle name="常规 2 11 6 2 2" xfId="3366"/>
    <cellStyle name="60% - 强调文字颜色 5 3 6 3" xfId="3367"/>
    <cellStyle name="常规 3 14 8 2" xfId="3368"/>
    <cellStyle name="常规 14 3 4 2" xfId="3369"/>
    <cellStyle name="常规 11 3 9" xfId="3370"/>
    <cellStyle name="常规 14 2 3 5" xfId="3371"/>
    <cellStyle name="60% - 强调文字颜色 6 2 2" xfId="3372"/>
    <cellStyle name="60% - 强调文字颜色 6 2 2 10" xfId="3373"/>
    <cellStyle name="60% - 强调文字颜色 6 2 2 2 2" xfId="3374"/>
    <cellStyle name="60% - 强调文字颜色 6 2 2 2 3" xfId="3375"/>
    <cellStyle name="常规 12 4 4 2" xfId="3376"/>
    <cellStyle name="60% - 强调文字颜色 6 2 2 2 4" xfId="3377"/>
    <cellStyle name="常规 12 4 4 3" xfId="3378"/>
    <cellStyle name="60% - 强调文字颜色 6 2 2 2 5" xfId="3379"/>
    <cellStyle name="60% - 强调文字颜色 6 2 2 3" xfId="3380"/>
    <cellStyle name="60% - 强调文字颜色 6 2 2 3 2" xfId="3381"/>
    <cellStyle name="60% - 强调文字颜色 6 2 2 3 3" xfId="3382"/>
    <cellStyle name="常规 12 4 5 2" xfId="3383"/>
    <cellStyle name="60% - 强调文字颜色 6 2 2 3 4" xfId="3384"/>
    <cellStyle name="常规 12 4 5 3" xfId="3385"/>
    <cellStyle name="60% - 强调文字颜色 6 2 2 3 5" xfId="3386"/>
    <cellStyle name="60% - 强调文字颜色 6 2 2 4" xfId="3387"/>
    <cellStyle name="60% - 强调文字颜色 6 2 2 4 2" xfId="3388"/>
    <cellStyle name="60% - 强调文字颜色 6 2 2 4 3" xfId="3389"/>
    <cellStyle name="60% - 强调文字颜色 6 2 2 4 4" xfId="3390"/>
    <cellStyle name="60% - 强调文字颜色 6 2 2 4 5" xfId="3391"/>
    <cellStyle name="60% - 强调文字颜色 6 2 2 5" xfId="3392"/>
    <cellStyle name="60% - 强调文字颜色 6 2 2 5 3" xfId="3393"/>
    <cellStyle name="60% - 强调文字颜色 6 2 2 5 4" xfId="3394"/>
    <cellStyle name="常规 10" xfId="3395"/>
    <cellStyle name="60% - 强调文字颜色 6 2 2 5 5" xfId="3396"/>
    <cellStyle name="60% - 强调文字颜色 6 2 2 6" xfId="3397"/>
    <cellStyle name="60% - 强调文字颜色 6 2 2 7" xfId="3398"/>
    <cellStyle name="常规 4 3 2 7 2" xfId="3399"/>
    <cellStyle name="60% - 强调文字颜色 6 2 2 8" xfId="3400"/>
    <cellStyle name="60% - 强调文字颜色 6 2 2 9" xfId="3401"/>
    <cellStyle name="60% - 强调文字颜色 6 2 3" xfId="3402"/>
    <cellStyle name="差_安徽 缺口县区测算(地方填报)1 5 2 2" xfId="3403"/>
    <cellStyle name="60% - 强调文字颜色 6 2 3 3" xfId="3404"/>
    <cellStyle name="差_安徽 缺口县区测算(地方填报)1 5 2 3" xfId="3405"/>
    <cellStyle name="60% - 强调文字颜色 6 2 3 4" xfId="3406"/>
    <cellStyle name="差_安徽 缺口县区测算(地方填报)1 5 2 4" xfId="3407"/>
    <cellStyle name="60% - 强调文字颜色 6 2 3 5" xfId="3408"/>
    <cellStyle name="60% - 强调文字颜色 6 2 6" xfId="3409"/>
    <cellStyle name="常规 15 2 4 4" xfId="3410"/>
    <cellStyle name="60% - 强调文字颜色 6 2 6 5" xfId="3411"/>
    <cellStyle name="标题 4 2 2 2 3" xfId="3412"/>
    <cellStyle name="常规 2 12 5 2 4" xfId="3413"/>
    <cellStyle name="常规 2 11 5 2 5" xfId="3414"/>
    <cellStyle name="常规 14 2 4 5" xfId="3415"/>
    <cellStyle name="60% - 强调文字颜色 6 3 2" xfId="3416"/>
    <cellStyle name="常规 3 4 9" xfId="3417"/>
    <cellStyle name="60% - 强调文字颜色 6 3 2 2 2" xfId="3418"/>
    <cellStyle name="60% - 强调文字颜色 6 3 2 2 3" xfId="3419"/>
    <cellStyle name="常规 2 10 7 2 2" xfId="3420"/>
    <cellStyle name="常规 13 4 4 2" xfId="3421"/>
    <cellStyle name="60% - 强调文字颜色 6 3 2 2 4" xfId="3422"/>
    <cellStyle name="常规 2 10 7 2 3" xfId="3423"/>
    <cellStyle name="常规 13 4 4 3" xfId="3424"/>
    <cellStyle name="60% - 强调文字颜色 6 3 2 2 5" xfId="3425"/>
    <cellStyle name="60% - 强调文字颜色 6 3 2 4" xfId="3426"/>
    <cellStyle name="60% - 强调文字颜色 6 3 2 5" xfId="3427"/>
    <cellStyle name="常规 3 7 9" xfId="3428"/>
    <cellStyle name="60% - 强调文字颜色 6 3 2 5 2" xfId="3429"/>
    <cellStyle name="60% - 强调文字颜色 6 3 2 5 3" xfId="3430"/>
    <cellStyle name="常规 2 10 7 5 2" xfId="3431"/>
    <cellStyle name="60% - 强调文字颜色 6 3 2 5 4" xfId="3432"/>
    <cellStyle name="常规 2 10 7 5 3" xfId="3433"/>
    <cellStyle name="60% - 强调文字颜色 6 3 2 5 5" xfId="3434"/>
    <cellStyle name="强调文字颜色 1 2 2" xfId="3435"/>
    <cellStyle name="60% - 强调文字颜色 6 3 2 6" xfId="3436"/>
    <cellStyle name="60% - 强调文字颜色 6 3 2 7" xfId="3437"/>
    <cellStyle name="常规 4 3 3 7 2" xfId="3438"/>
    <cellStyle name="60% - 强调文字颜色 6 3 2 8" xfId="3439"/>
    <cellStyle name="60% - 强调文字颜色 6 3 3" xfId="3440"/>
    <cellStyle name="60% - 强调文字颜色 6 3 3 4" xfId="3441"/>
    <cellStyle name="60% - 强调文字颜色 6 3 3 5" xfId="3442"/>
    <cellStyle name="60% - 强调文字颜色 6 3 4" xfId="3443"/>
    <cellStyle name="常规 15 3 2 3" xfId="3444"/>
    <cellStyle name="60% - 强调文字颜色 6 3 4 4" xfId="3445"/>
    <cellStyle name="常规 15 3 2 4" xfId="3446"/>
    <cellStyle name="60% - 强调文字颜色 6 3 4 5" xfId="3447"/>
    <cellStyle name="60% - 强调文字颜色 6 3 5" xfId="3448"/>
    <cellStyle name="60% - 强调文字颜色 6 3 5 2" xfId="3449"/>
    <cellStyle name="常规 15 3 3 2" xfId="3450"/>
    <cellStyle name="60% - 强调文字颜色 6 3 5 3" xfId="3451"/>
    <cellStyle name="常规 15 3 3 3" xfId="3452"/>
    <cellStyle name="60% - 强调文字颜色 6 3 5 4" xfId="3453"/>
    <cellStyle name="常规 15 3 3 4" xfId="3454"/>
    <cellStyle name="60% - 强调文字颜色 6 3 5 5" xfId="3455"/>
    <cellStyle name="常规 15 3 4 2" xfId="3456"/>
    <cellStyle name="60% - 强调文字颜色 6 3 6 3" xfId="3457"/>
    <cellStyle name="常规 2 12 6 2 2" xfId="3458"/>
    <cellStyle name="常规 15 3 4 3" xfId="3459"/>
    <cellStyle name="60% - 强调文字颜色 6 3 6 4" xfId="3460"/>
    <cellStyle name="常规 2 12 6 2 3" xfId="3461"/>
    <cellStyle name="常规 15 3 4 4" xfId="3462"/>
    <cellStyle name="60% - 强调文字颜色 6 3 6 5" xfId="3463"/>
    <cellStyle name="常规 2 12 6 2 4" xfId="3464"/>
    <cellStyle name="Accent5 - 40% 5 5" xfId="3465"/>
    <cellStyle name="常规 2 39 5" xfId="3466"/>
    <cellStyle name="Accent5 8 2" xfId="3467"/>
    <cellStyle name="Accent5 8 2 2" xfId="3468"/>
    <cellStyle name="Accent5 8 2 3" xfId="3469"/>
    <cellStyle name="常规 10 6 11 2" xfId="3470"/>
    <cellStyle name="Normal_APR" xfId="3471"/>
    <cellStyle name="常规 2 11 4 7" xfId="3472"/>
    <cellStyle name="RowLevel_0" xfId="3473"/>
    <cellStyle name="常规 3 22 6 2" xfId="3474"/>
    <cellStyle name="常规 3 17 6 2" xfId="3475"/>
    <cellStyle name="常规 3 4 13" xfId="3476"/>
    <cellStyle name="标题 3 3 6" xfId="3477"/>
    <cellStyle name="标题 1 2 2" xfId="3478"/>
    <cellStyle name="标题 1 2 2 10" xfId="3479"/>
    <cellStyle name="标题 1 2 2 2 2" xfId="3480"/>
    <cellStyle name="标题 1 2 2 2 3" xfId="3481"/>
    <cellStyle name="常规 2 11 3 5 2" xfId="3482"/>
    <cellStyle name="标题 1 2 2 2 4" xfId="3483"/>
    <cellStyle name="标题 3 2 4 2" xfId="3484"/>
    <cellStyle name="标题 1 2 2 3 2" xfId="3485"/>
    <cellStyle name="标题 1 2 2 3 3" xfId="3486"/>
    <cellStyle name="标题 3 2 5 2" xfId="3487"/>
    <cellStyle name="标题 1 2 2 3 4" xfId="3488"/>
    <cellStyle name="标题 1 3 2 5" xfId="3489"/>
    <cellStyle name="标题 1 2 2 4 2" xfId="3490"/>
    <cellStyle name="常规 23 4 2" xfId="3491"/>
    <cellStyle name="常规 18 4 2" xfId="3492"/>
    <cellStyle name="常规 4 3 19 2" xfId="3493"/>
    <cellStyle name="标题 1 3 2 6" xfId="3494"/>
    <cellStyle name="常规 16 3 10" xfId="3495"/>
    <cellStyle name="计算 3" xfId="3496"/>
    <cellStyle name="标题 1 2 2 4 3" xfId="3497"/>
    <cellStyle name="常规 18 4 3" xfId="3498"/>
    <cellStyle name="标题 1 3 2 7" xfId="3499"/>
    <cellStyle name="标题 3 2 6 2" xfId="3500"/>
    <cellStyle name="标题 1 2 2 4 4" xfId="3501"/>
    <cellStyle name="常规 18 4 4" xfId="3502"/>
    <cellStyle name="标题 1 3 2 8" xfId="3503"/>
    <cellStyle name="常规 2 20 7 2" xfId="3504"/>
    <cellStyle name="常规 2 15 7 2" xfId="3505"/>
    <cellStyle name="标题 3 2 6 3" xfId="3506"/>
    <cellStyle name="标题 1 2 2 4 5" xfId="3507"/>
    <cellStyle name="标题 1 3 3 5" xfId="3508"/>
    <cellStyle name="标题 1 2 2 5 2" xfId="3509"/>
    <cellStyle name="标题 1 2 2 5 3" xfId="3510"/>
    <cellStyle name="标题 1 2 2 5 4" xfId="3511"/>
    <cellStyle name="常规 17 4 3" xfId="3512"/>
    <cellStyle name="标题 1 2 2 7" xfId="3513"/>
    <cellStyle name="常规 3 2 10 5 2" xfId="3514"/>
    <cellStyle name="标题 1 2 3" xfId="3515"/>
    <cellStyle name="标题 1 2 4" xfId="3516"/>
    <cellStyle name="标题 1 2 5" xfId="3517"/>
    <cellStyle name="标题 1 2 5 3" xfId="3518"/>
    <cellStyle name="标题 1 2 5 4" xfId="3519"/>
    <cellStyle name="标题 1 2 5 5" xfId="3520"/>
    <cellStyle name="标题 1 2 6" xfId="3521"/>
    <cellStyle name="标题 1 2 6 2" xfId="3522"/>
    <cellStyle name="标题 1 2 6 3" xfId="3523"/>
    <cellStyle name="标题 1 2 6 4" xfId="3524"/>
    <cellStyle name="标题 1 2 6 5" xfId="3525"/>
    <cellStyle name="常规 3 3 10 2" xfId="3526"/>
    <cellStyle name="常规 2 11 7 5" xfId="3527"/>
    <cellStyle name="常规 14 4 7" xfId="3528"/>
    <cellStyle name="标题 1 3 10" xfId="3529"/>
    <cellStyle name="常规 2 2" xfId="3530"/>
    <cellStyle name="常规 2 11 7 6" xfId="3531"/>
    <cellStyle name="常规 14 4 8" xfId="3532"/>
    <cellStyle name="标题 1 3 11" xfId="3533"/>
    <cellStyle name="常规 2 3" xfId="3534"/>
    <cellStyle name="标题 1 3 2" xfId="3535"/>
    <cellStyle name="标题 1 3 2 10" xfId="3536"/>
    <cellStyle name="标题 1 3 2 2 3" xfId="3537"/>
    <cellStyle name="常规 2 12 3 5 2" xfId="3538"/>
    <cellStyle name="标题 1 3 2 2 4" xfId="3539"/>
    <cellStyle name="标题 4 2 4 2" xfId="3540"/>
    <cellStyle name="标题 1 3 2 3 2" xfId="3541"/>
    <cellStyle name="标题 1 3 2 3 3" xfId="3542"/>
    <cellStyle name="标题 4 2 5 2" xfId="3543"/>
    <cellStyle name="标题 1 3 2 3 4" xfId="3544"/>
    <cellStyle name="常规 18 4 5" xfId="3545"/>
    <cellStyle name="标题 1 3 2 9" xfId="3546"/>
    <cellStyle name="标题 1 3 3" xfId="3547"/>
    <cellStyle name="差_县区合并测算20080423(按照各省比重）_不含人员经费系数_财力性转移支付2010年预算参考数 3 5" xfId="3548"/>
    <cellStyle name="标题 1 3 3 2" xfId="3549"/>
    <cellStyle name="标题 1 3 3 3" xfId="3550"/>
    <cellStyle name="标题 1 3 3 4" xfId="3551"/>
    <cellStyle name="标题 1 3 4" xfId="3552"/>
    <cellStyle name="常规 2 12" xfId="3553"/>
    <cellStyle name="标题 1 3 4 2" xfId="3554"/>
    <cellStyle name="标题 1 3 4 3" xfId="3555"/>
    <cellStyle name="常规 2 13" xfId="3556"/>
    <cellStyle name="标题 1 3 4 4" xfId="3557"/>
    <cellStyle name="常规 2 14" xfId="3558"/>
    <cellStyle name="标题 1 3 4 5" xfId="3559"/>
    <cellStyle name="常规 2 20" xfId="3560"/>
    <cellStyle name="常规 2 15" xfId="3561"/>
    <cellStyle name="标题 1 3 5" xfId="3562"/>
    <cellStyle name="常规 10 6 29" xfId="3563"/>
    <cellStyle name="标题 1 3 5 2" xfId="3564"/>
    <cellStyle name="标题 1 3 5 3" xfId="3565"/>
    <cellStyle name="标题 1 3 5 4" xfId="3566"/>
    <cellStyle name="标题 1 3 5 5" xfId="3567"/>
    <cellStyle name="常规 14 4 2 2" xfId="3568"/>
    <cellStyle name="标题 1 3 6" xfId="3569"/>
    <cellStyle name="标题 1 3 6 2" xfId="3570"/>
    <cellStyle name="标题 1 3 6 3" xfId="3571"/>
    <cellStyle name="标题 1 3 6 4" xfId="3572"/>
    <cellStyle name="标题 1 3 6 5" xfId="3573"/>
    <cellStyle name="常规 19 2 5 4" xfId="3574"/>
    <cellStyle name="标题 2 2 2 2 2" xfId="3575"/>
    <cellStyle name="常规 19 2 5 5" xfId="3576"/>
    <cellStyle name="标题 2 2 2 2 3" xfId="3577"/>
    <cellStyle name="标题 2 2 2 2 4" xfId="3578"/>
    <cellStyle name="标题 2 2 2 2 5" xfId="3579"/>
    <cellStyle name="常规 2 10 3 3 3" xfId="3580"/>
    <cellStyle name="标题 2 2 2 3" xfId="3581"/>
    <cellStyle name="标题 2 2 2 3 2" xfId="3582"/>
    <cellStyle name="标题 2 2 2 3 3" xfId="3583"/>
    <cellStyle name="标题 2 2 2 3 4" xfId="3584"/>
    <cellStyle name="标题 2 2 2 3 5" xfId="3585"/>
    <cellStyle name="常规 6 6 3 2" xfId="3586"/>
    <cellStyle name="常规 2 10 3 3 4" xfId="3587"/>
    <cellStyle name="标题 2 2 2 4" xfId="3588"/>
    <cellStyle name="标题 2 2 2 4 2" xfId="3589"/>
    <cellStyle name="标题 2 2 2 4 3" xfId="3590"/>
    <cellStyle name="标题 2 2 2 4 4" xfId="3591"/>
    <cellStyle name="标题 2 2 2 4 5" xfId="3592"/>
    <cellStyle name="常规 2 10 3 3 5" xfId="3593"/>
    <cellStyle name="标题 2 2 2 5" xfId="3594"/>
    <cellStyle name="标题 2 2 2 5 2" xfId="3595"/>
    <cellStyle name="标题 2 2 2 5 3" xfId="3596"/>
    <cellStyle name="标题 2 2 2 6" xfId="3597"/>
    <cellStyle name="常规 2 10 3 4 3" xfId="3598"/>
    <cellStyle name="标题 2 2 3 3" xfId="3599"/>
    <cellStyle name="常规 6 6 4 2" xfId="3600"/>
    <cellStyle name="常规 2 10 3 4 4" xfId="3601"/>
    <cellStyle name="标题 2 2 3 4" xfId="3602"/>
    <cellStyle name="常规 2 10 3 4 5" xfId="3603"/>
    <cellStyle name="标题 2 2 3 5" xfId="3604"/>
    <cellStyle name="常规 2 10 3 5 3" xfId="3605"/>
    <cellStyle name="标题 2 2 4 3" xfId="3606"/>
    <cellStyle name="常规 6 6 5 2" xfId="3607"/>
    <cellStyle name="常规 2 10 3 5 4" xfId="3608"/>
    <cellStyle name="标题 2 2 4 4" xfId="3609"/>
    <cellStyle name="常规 2 10 3 5 5" xfId="3610"/>
    <cellStyle name="标题 2 2 4 5" xfId="3611"/>
    <cellStyle name="常规 2 10 3 6" xfId="3612"/>
    <cellStyle name="标题 2 2 5" xfId="3613"/>
    <cellStyle name="标题 4 3 10" xfId="3614"/>
    <cellStyle name="标题 2 2 5 3" xfId="3615"/>
    <cellStyle name="标题 4 3 11" xfId="3616"/>
    <cellStyle name="标题 2 2 5 4" xfId="3617"/>
    <cellStyle name="标题 2 2 5 5" xfId="3618"/>
    <cellStyle name="常规 2 10 3 7" xfId="3619"/>
    <cellStyle name="常规 3 21 5 2" xfId="3620"/>
    <cellStyle name="常规 3 16 5 2" xfId="3621"/>
    <cellStyle name="标题 2 2 6" xfId="3622"/>
    <cellStyle name="标题 2 2 6 2" xfId="3623"/>
    <cellStyle name="标题 2 2 6 3" xfId="3624"/>
    <cellStyle name="标题 2 2 6 4" xfId="3625"/>
    <cellStyle name="标题 2 2 6 5" xfId="3626"/>
    <cellStyle name="常规 2 10 3 8" xfId="3627"/>
    <cellStyle name="标题 2 2 7" xfId="3628"/>
    <cellStyle name="常规 2 10 3 9" xfId="3629"/>
    <cellStyle name="标题 2 2 8" xfId="3630"/>
    <cellStyle name="标题 2 2 9" xfId="3631"/>
    <cellStyle name="常规 3 4 3 5 2" xfId="3632"/>
    <cellStyle name="常规 19 4 4 3" xfId="3633"/>
    <cellStyle name="常规 19 4 7" xfId="3634"/>
    <cellStyle name="标题 2 3 10" xfId="3635"/>
    <cellStyle name="常规 19 4 4 4" xfId="3636"/>
    <cellStyle name="常规 19 4 8" xfId="3637"/>
    <cellStyle name="标题 2 3 11" xfId="3638"/>
    <cellStyle name="标题 2 3 2 2 2" xfId="3639"/>
    <cellStyle name="标题 2 3 2 2 3" xfId="3640"/>
    <cellStyle name="标题 2 3 2 2 4" xfId="3641"/>
    <cellStyle name="常规 2 12 11 2" xfId="3642"/>
    <cellStyle name="标题 2 3 2 2 5" xfId="3643"/>
    <cellStyle name="标题 2 3 2 3 2" xfId="3644"/>
    <cellStyle name="标题 2 3 2 3 3" xfId="3645"/>
    <cellStyle name="标题 2 3 2 3 4" xfId="3646"/>
    <cellStyle name="标题 5" xfId="3647"/>
    <cellStyle name="常规 2 29 7" xfId="3648"/>
    <cellStyle name="标题 2 3 2 4 2" xfId="3649"/>
    <cellStyle name="标题 6" xfId="3650"/>
    <cellStyle name="常规 2 29 8" xfId="3651"/>
    <cellStyle name="标题 2 3 2 4 3" xfId="3652"/>
    <cellStyle name="标题 2 3 2 4 4" xfId="3653"/>
    <cellStyle name="常规 21 2 2" xfId="3654"/>
    <cellStyle name="常规 16 2 2" xfId="3655"/>
    <cellStyle name="标题 2 3 2 4 5" xfId="3656"/>
    <cellStyle name="常规 2 10 4 3 5" xfId="3657"/>
    <cellStyle name="标题 2 3 2 5" xfId="3658"/>
    <cellStyle name="标题 2 3 2 5 2" xfId="3659"/>
    <cellStyle name="标题 2 3 2 5 3" xfId="3660"/>
    <cellStyle name="标题 2 3 2 6" xfId="3661"/>
    <cellStyle name="标题 2 3 2 7" xfId="3662"/>
    <cellStyle name="常规 10 4 3 2" xfId="3663"/>
    <cellStyle name="标题 2 3 2 8" xfId="3664"/>
    <cellStyle name="常规 10 4 3 3" xfId="3665"/>
    <cellStyle name="标题 2 3 2 9" xfId="3666"/>
    <cellStyle name="常规 2 10 4 4 2" xfId="3667"/>
    <cellStyle name="标题 2 3 3 2" xfId="3668"/>
    <cellStyle name="常规 2 10 4 4 3" xfId="3669"/>
    <cellStyle name="标题 2 3 3 3" xfId="3670"/>
    <cellStyle name="常规 6 7 4 2" xfId="3671"/>
    <cellStyle name="常规 2 10 4 4 4" xfId="3672"/>
    <cellStyle name="标题 2 3 3 4" xfId="3673"/>
    <cellStyle name="常规 2 10 4 4 5" xfId="3674"/>
    <cellStyle name="标题 2 3 3 5" xfId="3675"/>
    <cellStyle name="计算 2 2" xfId="3676"/>
    <cellStyle name="常规 2 10 4 5 2" xfId="3677"/>
    <cellStyle name="标题 2 3 4 2" xfId="3678"/>
    <cellStyle name="常规 2 10 4 5 3" xfId="3679"/>
    <cellStyle name="标题 2 3 4 3" xfId="3680"/>
    <cellStyle name="常规 6 7 5 2" xfId="3681"/>
    <cellStyle name="常规 2 10 4 5 4" xfId="3682"/>
    <cellStyle name="标题 2 3 4 4" xfId="3683"/>
    <cellStyle name="常规 2 10 4 5 5" xfId="3684"/>
    <cellStyle name="标题 2 3 4 5" xfId="3685"/>
    <cellStyle name="计算 3 2" xfId="3686"/>
    <cellStyle name="常规 2 10 4 6" xfId="3687"/>
    <cellStyle name="标题 2 3 5" xfId="3688"/>
    <cellStyle name="标题 2 3 5 2" xfId="3689"/>
    <cellStyle name="标题 2 3 5 3" xfId="3690"/>
    <cellStyle name="标题 2 3 5 4" xfId="3691"/>
    <cellStyle name="标题 2 3 5 5" xfId="3692"/>
    <cellStyle name="常规 2 10 4 7" xfId="3693"/>
    <cellStyle name="常规 3 21 6 2" xfId="3694"/>
    <cellStyle name="常规 3 16 6 2" xfId="3695"/>
    <cellStyle name="标题 2 3 6" xfId="3696"/>
    <cellStyle name="标题 2 3 6 2" xfId="3697"/>
    <cellStyle name="标题 2 3 6 3" xfId="3698"/>
    <cellStyle name="标题 2 3 6 4" xfId="3699"/>
    <cellStyle name="标题 2 3 6 5" xfId="3700"/>
    <cellStyle name="常规 2 10 4 8" xfId="3701"/>
    <cellStyle name="标题 2 3 7" xfId="3702"/>
    <cellStyle name="常规 2 10 4 9" xfId="3703"/>
    <cellStyle name="差_②农业科杨正红 2" xfId="3704"/>
    <cellStyle name="标题 2 3 8" xfId="3705"/>
    <cellStyle name="差_②农业科杨正红 3" xfId="3706"/>
    <cellStyle name="标题 2 3 9" xfId="3707"/>
    <cellStyle name="常规 17 3 3 4" xfId="3708"/>
    <cellStyle name="常规 2 11 3 3" xfId="3709"/>
    <cellStyle name="常规 3 11 9" xfId="3710"/>
    <cellStyle name="标题 3 2 2" xfId="3711"/>
    <cellStyle name="常规 2 11 3 3 2" xfId="3712"/>
    <cellStyle name="标题 3 2 2 2" xfId="3713"/>
    <cellStyle name="差_②农业科杨正红 8" xfId="3714"/>
    <cellStyle name="标题 3 2 2 2 2" xfId="3715"/>
    <cellStyle name="差_②农业科杨正红 9" xfId="3716"/>
    <cellStyle name="标题 3 2 2 2 3" xfId="3717"/>
    <cellStyle name="标题 3 2 2 2 4" xfId="3718"/>
    <cellStyle name="标题 3 2 2 2 5" xfId="3719"/>
    <cellStyle name="常规 2 11 3 3 3" xfId="3720"/>
    <cellStyle name="标题 3 2 2 3" xfId="3721"/>
    <cellStyle name="标题 3 2 2 3 2" xfId="3722"/>
    <cellStyle name="差 3 2 4" xfId="3723"/>
    <cellStyle name="标题 3 2 2 3 3" xfId="3724"/>
    <cellStyle name="差 3 2 5" xfId="3725"/>
    <cellStyle name="标题 3 2 2 3 4" xfId="3726"/>
    <cellStyle name="差 3 2 6" xfId="3727"/>
    <cellStyle name="标题 3 2 2 3 5" xfId="3728"/>
    <cellStyle name="差 3 2 7" xfId="3729"/>
    <cellStyle name="常规 2 11 3 3 4" xfId="3730"/>
    <cellStyle name="标题 3 2 2 4" xfId="3731"/>
    <cellStyle name="标题 3 2 2 4 2" xfId="3732"/>
    <cellStyle name="差 3 3 4" xfId="3733"/>
    <cellStyle name="标题 3 2 2 4 3" xfId="3734"/>
    <cellStyle name="差 3 3 5" xfId="3735"/>
    <cellStyle name="标题 3 2 2 4 4" xfId="3736"/>
    <cellStyle name="标题 3 2 2 4 5" xfId="3737"/>
    <cellStyle name="常规 2 11 3 3 5" xfId="3738"/>
    <cellStyle name="标题 3 2 2 5" xfId="3739"/>
    <cellStyle name="标题 3 2 2 5 2" xfId="3740"/>
    <cellStyle name="差 3 4 4" xfId="3741"/>
    <cellStyle name="标题 3 2 2 5 3" xfId="3742"/>
    <cellStyle name="差 3 4 5" xfId="3743"/>
    <cellStyle name="标题 3 2 2 6" xfId="3744"/>
    <cellStyle name="常规 2 11 3 4 2" xfId="3745"/>
    <cellStyle name="标题 3 2 3 2" xfId="3746"/>
    <cellStyle name="常规 2 11 3 4 3" xfId="3747"/>
    <cellStyle name="标题 3 2 3 3" xfId="3748"/>
    <cellStyle name="常规 2 11 3 4 4" xfId="3749"/>
    <cellStyle name="标题 3 2 3 4" xfId="3750"/>
    <cellStyle name="常规 2 11 3 4 5" xfId="3751"/>
    <cellStyle name="标题 3 2 3 5" xfId="3752"/>
    <cellStyle name="常规 2 11 3 5 4" xfId="3753"/>
    <cellStyle name="标题 3 2 4 4" xfId="3754"/>
    <cellStyle name="常规 2 11 3 5 5" xfId="3755"/>
    <cellStyle name="标题 3 2 4 5" xfId="3756"/>
    <cellStyle name="标题 3 2 5 4" xfId="3757"/>
    <cellStyle name="标题 3 2 5 5" xfId="3758"/>
    <cellStyle name="标题 3 2 6 4" xfId="3759"/>
    <cellStyle name="标题 3 2 6 5" xfId="3760"/>
    <cellStyle name="常规 2 11 3 8" xfId="3761"/>
    <cellStyle name="标题 3 2 7" xfId="3762"/>
    <cellStyle name="千位分隔 2" xfId="3763"/>
    <cellStyle name="常规 2 11 3 9" xfId="3764"/>
    <cellStyle name="标题 3 2 8" xfId="3765"/>
    <cellStyle name="标题 4 2" xfId="3766"/>
    <cellStyle name="常规 2 29 6 2" xfId="3767"/>
    <cellStyle name="千位分隔 3" xfId="3768"/>
    <cellStyle name="标题 3 2 9" xfId="3769"/>
    <cellStyle name="标题 3 3 10" xfId="3770"/>
    <cellStyle name="常规 3 4 8 5 2" xfId="3771"/>
    <cellStyle name="标题 3 3 11" xfId="3772"/>
    <cellStyle name="常规 17 3 4 4" xfId="3773"/>
    <cellStyle name="常规 2 11 4 3" xfId="3774"/>
    <cellStyle name="常规 3 12 9" xfId="3775"/>
    <cellStyle name="标题 3 3 2" xfId="3776"/>
    <cellStyle name="标题 3 3 2 10" xfId="3777"/>
    <cellStyle name="常规 2 11 4 3 2" xfId="3778"/>
    <cellStyle name="标题 3 3 2 2" xfId="3779"/>
    <cellStyle name="标题 3 3 2 2 2" xfId="3780"/>
    <cellStyle name="标题 3 3 2 2 3" xfId="3781"/>
    <cellStyle name="常规 2 11 8 10" xfId="3782"/>
    <cellStyle name="标题 3 3 2 2 4" xfId="3783"/>
    <cellStyle name="标题 3 3 2 2 5" xfId="3784"/>
    <cellStyle name="常规 2 11 4 3 3" xfId="3785"/>
    <cellStyle name="标题 3 3 2 3" xfId="3786"/>
    <cellStyle name="标题 3 3 2 3 2" xfId="3787"/>
    <cellStyle name="标题 3 3 2 3 3" xfId="3788"/>
    <cellStyle name="常规 3 20 2 2" xfId="3789"/>
    <cellStyle name="常规 3 15 2 2" xfId="3790"/>
    <cellStyle name="标题 3 3 2 3 4" xfId="3791"/>
    <cellStyle name="标题 3 3 2 3 5" xfId="3792"/>
    <cellStyle name="常规 2 11 4 3 4" xfId="3793"/>
    <cellStyle name="标题 3 3 2 4" xfId="3794"/>
    <cellStyle name="标题 3 3 2 4 2" xfId="3795"/>
    <cellStyle name="标题 3 3 2 4 3" xfId="3796"/>
    <cellStyle name="常规 3 20 3 2" xfId="3797"/>
    <cellStyle name="常规 3 15 3 2" xfId="3798"/>
    <cellStyle name="标题 3 3 2 4 4" xfId="3799"/>
    <cellStyle name="标题 3 3 2 4 5" xfId="3800"/>
    <cellStyle name="常规 2 11 4 3 5" xfId="3801"/>
    <cellStyle name="标题 3 3 2 5" xfId="3802"/>
    <cellStyle name="标题 3 3 2 5 2" xfId="3803"/>
    <cellStyle name="标题 3 3 2 5 3" xfId="3804"/>
    <cellStyle name="常规 3 20 4 2" xfId="3805"/>
    <cellStyle name="常规 3 15 4 2" xfId="3806"/>
    <cellStyle name="标题 3 3 2 6" xfId="3807"/>
    <cellStyle name="标题 3 3 2 7" xfId="3808"/>
    <cellStyle name="常规 11 4 3 2" xfId="3809"/>
    <cellStyle name="标题 3 3 2 8" xfId="3810"/>
    <cellStyle name="常规 11 4 3 3" xfId="3811"/>
    <cellStyle name="标题 3 3 2 9" xfId="3812"/>
    <cellStyle name="常规 17 3 4 5" xfId="3813"/>
    <cellStyle name="常规 2 11 4 4" xfId="3814"/>
    <cellStyle name="常规 4 10 5 2" xfId="3815"/>
    <cellStyle name="常规 3 4 10" xfId="3816"/>
    <cellStyle name="标题 3 3 3" xfId="3817"/>
    <cellStyle name="常规 2 11 4 4 2" xfId="3818"/>
    <cellStyle name="常规 3 4 10 2" xfId="3819"/>
    <cellStyle name="标题 3 3 3 2" xfId="3820"/>
    <cellStyle name="常规 2 11 4 4 3" xfId="3821"/>
    <cellStyle name="常规 3 4 10 3" xfId="3822"/>
    <cellStyle name="标题 3 3 3 3" xfId="3823"/>
    <cellStyle name="常规 2 11 4 4 4" xfId="3824"/>
    <cellStyle name="常规 3 4 10 4" xfId="3825"/>
    <cellStyle name="标题 3 3 3 4" xfId="3826"/>
    <cellStyle name="常规 2 11 4 4 5" xfId="3827"/>
    <cellStyle name="常规 3 4 10 5" xfId="3828"/>
    <cellStyle name="标题 3 3 3 5" xfId="3829"/>
    <cellStyle name="常规 2 11 4 5" xfId="3830"/>
    <cellStyle name="常规 3 4 11" xfId="3831"/>
    <cellStyle name="标题 3 3 4" xfId="3832"/>
    <cellStyle name="常规 2 11 4 5 2" xfId="3833"/>
    <cellStyle name="常规 3 4 11 2" xfId="3834"/>
    <cellStyle name="标题 3 3 4 2" xfId="3835"/>
    <cellStyle name="常规 2 11 4 5 3" xfId="3836"/>
    <cellStyle name="标题 3 3 4 3" xfId="3837"/>
    <cellStyle name="常规 2 11 4 5 4" xfId="3838"/>
    <cellStyle name="标题 3 3 4 4" xfId="3839"/>
    <cellStyle name="常规 2 11 4 5 5" xfId="3840"/>
    <cellStyle name="标题 3 3 4 5" xfId="3841"/>
    <cellStyle name="常规 2 11 4 6" xfId="3842"/>
    <cellStyle name="常规 3 4 12" xfId="3843"/>
    <cellStyle name="标题 3 3 5" xfId="3844"/>
    <cellStyle name="标题 3 3 5 2" xfId="3845"/>
    <cellStyle name="标题 3 3 5 3" xfId="3846"/>
    <cellStyle name="常规 6 10 2" xfId="3847"/>
    <cellStyle name="标题 3 3 5 4" xfId="3848"/>
    <cellStyle name="标题 3 3 5 5" xfId="3849"/>
    <cellStyle name="标题 3 3 6 2" xfId="3850"/>
    <cellStyle name="标题 3 3 6 3" xfId="3851"/>
    <cellStyle name="常规 6 11 2" xfId="3852"/>
    <cellStyle name="标题 3 3 6 4" xfId="3853"/>
    <cellStyle name="标题 3 3 6 5" xfId="3854"/>
    <cellStyle name="常规 2 11 4 8" xfId="3855"/>
    <cellStyle name="常规 3 4 14" xfId="3856"/>
    <cellStyle name="标题 3 3 7" xfId="3857"/>
    <cellStyle name="常规 2 11 4 9" xfId="3858"/>
    <cellStyle name="常规 3 4 20" xfId="3859"/>
    <cellStyle name="常规 3 4 15" xfId="3860"/>
    <cellStyle name="标题 3 3 8" xfId="3861"/>
    <cellStyle name="标题 5 2" xfId="3862"/>
    <cellStyle name="常规 2 29 7 2" xfId="3863"/>
    <cellStyle name="常规 3 4 21" xfId="3864"/>
    <cellStyle name="常规 3 4 16" xfId="3865"/>
    <cellStyle name="标题 3 3 9" xfId="3866"/>
    <cellStyle name="标题 4 2 10" xfId="3867"/>
    <cellStyle name="标题 4 2 11" xfId="3868"/>
    <cellStyle name="常规 17 4 3 4" xfId="3869"/>
    <cellStyle name="常规 2 12 3 3" xfId="3870"/>
    <cellStyle name="标题 4 2 2" xfId="3871"/>
    <cellStyle name="千位分隔 3 2" xfId="3872"/>
    <cellStyle name="标题 4 2 2 10" xfId="3873"/>
    <cellStyle name="常规 2 10 2 3 4" xfId="3874"/>
    <cellStyle name="常规 4 4 3 3 2" xfId="3875"/>
    <cellStyle name="警告文本 3 2" xfId="3876"/>
    <cellStyle name="常规 2 12 3 3 2" xfId="3877"/>
    <cellStyle name="标题 4 2 2 2" xfId="3878"/>
    <cellStyle name="常规 15 2 4 5" xfId="3879"/>
    <cellStyle name="标题 4 2 2 2 4" xfId="3880"/>
    <cellStyle name="常规 2 12 5 2 5" xfId="3881"/>
    <cellStyle name="标题 4 2 2 2 5" xfId="3882"/>
    <cellStyle name="常规 2 12 3 3 3" xfId="3883"/>
    <cellStyle name="标题 4 2 2 3" xfId="3884"/>
    <cellStyle name="常规 2 12 3 3 4" xfId="3885"/>
    <cellStyle name="标题 4 2 2 4" xfId="3886"/>
    <cellStyle name="常规 3 2 2 8" xfId="3887"/>
    <cellStyle name="标题 4 2 2 4 4" xfId="3888"/>
    <cellStyle name="常规 2 11 7" xfId="3889"/>
    <cellStyle name="常规 2 2 6 3 2" xfId="3890"/>
    <cellStyle name="常规 2 12 5 4 5" xfId="3891"/>
    <cellStyle name="常规 3 2 2 9" xfId="3892"/>
    <cellStyle name="标题 4 2 2 4 5" xfId="3893"/>
    <cellStyle name="常规 2 11 8" xfId="3894"/>
    <cellStyle name="常规 2 12 3 3 5" xfId="3895"/>
    <cellStyle name="标题 4 2 2 5" xfId="3896"/>
    <cellStyle name="标题 4 2 2 6" xfId="3897"/>
    <cellStyle name="常规 17 4 3 5" xfId="3898"/>
    <cellStyle name="常规 2 12 3 4" xfId="3899"/>
    <cellStyle name="常规 4 11 4 2" xfId="3900"/>
    <cellStyle name="标题 4 2 3" xfId="3901"/>
    <cellStyle name="千位分隔 3 3" xfId="3902"/>
    <cellStyle name="常规 2 12 3 4 2" xfId="3903"/>
    <cellStyle name="标题 4 2 3 2" xfId="3904"/>
    <cellStyle name="常规 2 12 3 4 3" xfId="3905"/>
    <cellStyle name="标题 4 2 3 3" xfId="3906"/>
    <cellStyle name="常规 2 12 3 4 4" xfId="3907"/>
    <cellStyle name="标题 4 2 3 4" xfId="3908"/>
    <cellStyle name="常规 2 12 3 4 5" xfId="3909"/>
    <cellStyle name="标题 4 2 3 5" xfId="3910"/>
    <cellStyle name="常规 2 12 3 5" xfId="3911"/>
    <cellStyle name="标题 4 2 4" xfId="3912"/>
    <cellStyle name="千位分隔 3 4" xfId="3913"/>
    <cellStyle name="常规 2 12 3 5 4" xfId="3914"/>
    <cellStyle name="标题 4 2 4 4" xfId="3915"/>
    <cellStyle name="常规 2 12 3 5 5" xfId="3916"/>
    <cellStyle name="标题 4 2 4 5" xfId="3917"/>
    <cellStyle name="常规 2 12 3 6" xfId="3918"/>
    <cellStyle name="标题 4 2 5" xfId="3919"/>
    <cellStyle name="标题 4 2 5 4" xfId="3920"/>
    <cellStyle name="标题 4 2 5 5" xfId="3921"/>
    <cellStyle name="常规 2 12 3 7" xfId="3922"/>
    <cellStyle name="常规 3 23 5 2" xfId="3923"/>
    <cellStyle name="常规 3 18 5 2" xfId="3924"/>
    <cellStyle name="标题 4 2 6" xfId="3925"/>
    <cellStyle name="常规 2 12 3 8" xfId="3926"/>
    <cellStyle name="标题 4 2 7" xfId="3927"/>
    <cellStyle name="常规 2 12 3 9" xfId="3928"/>
    <cellStyle name="标题 4 2 8" xfId="3929"/>
    <cellStyle name="标题 4 2 9" xfId="3930"/>
    <cellStyle name="标题 4 3" xfId="3931"/>
    <cellStyle name="常规 4 8 8 2" xfId="3932"/>
    <cellStyle name="千位分隔 4" xfId="3933"/>
    <cellStyle name="常规 17 4 4 4" xfId="3934"/>
    <cellStyle name="常规 2 12 4 3" xfId="3935"/>
    <cellStyle name="标题 4 3 2" xfId="3936"/>
    <cellStyle name="千位分隔 4 2" xfId="3937"/>
    <cellStyle name="标题 4 3 2 10" xfId="3938"/>
    <cellStyle name="常规 2 10 7 3 4" xfId="3939"/>
    <cellStyle name="常规 4 4 8 3 2" xfId="3940"/>
    <cellStyle name="常规 13 4 5 4" xfId="3941"/>
    <cellStyle name="常规 2 12 4 3 2" xfId="3942"/>
    <cellStyle name="标题 4 3 2 2" xfId="3943"/>
    <cellStyle name="常规 16 2 4 3" xfId="3944"/>
    <cellStyle name="标题 4 3 2 2 2" xfId="3945"/>
    <cellStyle name="常规 4 2 6" xfId="3946"/>
    <cellStyle name="常规 4 8" xfId="3947"/>
    <cellStyle name="常规 16 2 4 4" xfId="3948"/>
    <cellStyle name="标题 4 3 2 2 3" xfId="3949"/>
    <cellStyle name="常规 4 2 7" xfId="3950"/>
    <cellStyle name="常规 4 9" xfId="3951"/>
    <cellStyle name="常规 16 2 4 5" xfId="3952"/>
    <cellStyle name="标题 4 3 2 2 4" xfId="3953"/>
    <cellStyle name="常规 4 2 8" xfId="3954"/>
    <cellStyle name="标题 4 3 2 2 5" xfId="3955"/>
    <cellStyle name="常规 4 2 9" xfId="3956"/>
    <cellStyle name="标题 4 3 2 3" xfId="3957"/>
    <cellStyle name="标题 4 3 2 4" xfId="3958"/>
    <cellStyle name="常规 3 34 2" xfId="3959"/>
    <cellStyle name="常规 3 29 2" xfId="3960"/>
    <cellStyle name="常规 4 2 2 8" xfId="3961"/>
    <cellStyle name="标题 4 3 2 4 4" xfId="3962"/>
    <cellStyle name="常规 2 3 6 3 2" xfId="3963"/>
    <cellStyle name="常规 4 4 8" xfId="3964"/>
    <cellStyle name="常规 4 2 2 9" xfId="3965"/>
    <cellStyle name="标题 4 3 2 4 5" xfId="3966"/>
    <cellStyle name="常规 4 4 9" xfId="3967"/>
    <cellStyle name="标题 4 3 2 5" xfId="3968"/>
    <cellStyle name="常规 3 29 3" xfId="3969"/>
    <cellStyle name="标题 4 3 2 6" xfId="3970"/>
    <cellStyle name="常规 3 29 4" xfId="3971"/>
    <cellStyle name="标题 4 3 2 7" xfId="3972"/>
    <cellStyle name="常规 3 29 5" xfId="3973"/>
    <cellStyle name="常规 12 4 3 2" xfId="3974"/>
    <cellStyle name="标题 4 3 2 8" xfId="3975"/>
    <cellStyle name="常规 3 29 6" xfId="3976"/>
    <cellStyle name="常规 12 4 3 3" xfId="3977"/>
    <cellStyle name="标题 4 3 2 9" xfId="3978"/>
    <cellStyle name="常规 3 29 7" xfId="3979"/>
    <cellStyle name="常规 2 12 4 4" xfId="3980"/>
    <cellStyle name="常规 17 4 4 5" xfId="3981"/>
    <cellStyle name="常规 4 11 5 2" xfId="3982"/>
    <cellStyle name="标题 4 3 3" xfId="3983"/>
    <cellStyle name="千位分隔 4 3" xfId="3984"/>
    <cellStyle name="标题 4 3 3 2" xfId="3985"/>
    <cellStyle name="标题 4 3 3 3" xfId="3986"/>
    <cellStyle name="标题 4 3 3 4" xfId="3987"/>
    <cellStyle name="常规 3 40 2" xfId="3988"/>
    <cellStyle name="常规 3 35 2" xfId="3989"/>
    <cellStyle name="标题 4 3 3 5" xfId="3990"/>
    <cellStyle name="常规 3 35 3" xfId="3991"/>
    <cellStyle name="标题 4 3 4" xfId="3992"/>
    <cellStyle name="千位分隔 4 4" xfId="3993"/>
    <cellStyle name="标题 4 3 4 2" xfId="3994"/>
    <cellStyle name="标题 4 3 4 3" xfId="3995"/>
    <cellStyle name="标题 4 3 4 4" xfId="3996"/>
    <cellStyle name="常规 3 41 2" xfId="3997"/>
    <cellStyle name="常规 3 36 2" xfId="3998"/>
    <cellStyle name="标题 4 3 4 5" xfId="3999"/>
    <cellStyle name="常规 3 36 3" xfId="4000"/>
    <cellStyle name="标题 4 3 5" xfId="4001"/>
    <cellStyle name="标题 4 3 5 2" xfId="4002"/>
    <cellStyle name="标题 4 3 5 3" xfId="4003"/>
    <cellStyle name="标题 4 3 5 4" xfId="4004"/>
    <cellStyle name="常规 3 42 2" xfId="4005"/>
    <cellStyle name="常规 3 37 2" xfId="4006"/>
    <cellStyle name="标题 4 3 5 5" xfId="4007"/>
    <cellStyle name="常规 3 37 3" xfId="4008"/>
    <cellStyle name="检查单元格 3 3" xfId="4009"/>
    <cellStyle name="标题 5 2 10" xfId="4010"/>
    <cellStyle name="常规 2 12 11 5" xfId="4011"/>
    <cellStyle name="标题 5 2 2" xfId="4012"/>
    <cellStyle name="常规 3 4 21 2" xfId="4013"/>
    <cellStyle name="常规 3 4 16 2" xfId="4014"/>
    <cellStyle name="标题 5 2 2 2" xfId="4015"/>
    <cellStyle name="标题 5 2 2 3" xfId="4016"/>
    <cellStyle name="标题 5 2 2 4" xfId="4017"/>
    <cellStyle name="标题 5 2 2 5" xfId="4018"/>
    <cellStyle name="标题 5 2 3" xfId="4019"/>
    <cellStyle name="标题 5 2 3 4" xfId="4020"/>
    <cellStyle name="标题 5 2 3 5" xfId="4021"/>
    <cellStyle name="标题 5 2 4" xfId="4022"/>
    <cellStyle name="标题 5 2 4 4" xfId="4023"/>
    <cellStyle name="标题 5 2 4 5" xfId="4024"/>
    <cellStyle name="标题 5 2 5" xfId="4025"/>
    <cellStyle name="标题 5 2 5 4" xfId="4026"/>
    <cellStyle name="常规 2 13 10" xfId="4027"/>
    <cellStyle name="标题 5 2 6" xfId="4028"/>
    <cellStyle name="标题 5 2 7" xfId="4029"/>
    <cellStyle name="标题 5 3" xfId="4030"/>
    <cellStyle name="常规 3 4 22" xfId="4031"/>
    <cellStyle name="常规 3 4 17" xfId="4032"/>
    <cellStyle name="标题 5 3 5" xfId="4033"/>
    <cellStyle name="标题 5 4" xfId="4034"/>
    <cellStyle name="常规 3 4 23" xfId="4035"/>
    <cellStyle name="常规 3 4 18" xfId="4036"/>
    <cellStyle name="常规 4 28 8 2" xfId="4037"/>
    <cellStyle name="常规 16 2 5" xfId="4038"/>
    <cellStyle name="标题 5 4 2" xfId="4039"/>
    <cellStyle name="常规 3 4 18 2" xfId="4040"/>
    <cellStyle name="常规 16 2 6" xfId="4041"/>
    <cellStyle name="标题 5 4 3" xfId="4042"/>
    <cellStyle name="常规 16 2 7" xfId="4043"/>
    <cellStyle name="标题 5 4 4" xfId="4044"/>
    <cellStyle name="强调文字颜色 5 2 2 2" xfId="4045"/>
    <cellStyle name="常规 16 2 8" xfId="4046"/>
    <cellStyle name="标题 5 4 5" xfId="4047"/>
    <cellStyle name="标题 5 5" xfId="4048"/>
    <cellStyle name="常规 3 4 19" xfId="4049"/>
    <cellStyle name="常规 16 3 5" xfId="4050"/>
    <cellStyle name="标题 5 5 2" xfId="4051"/>
    <cellStyle name="常规 3 4 19 2" xfId="4052"/>
    <cellStyle name="常规 16 3 6" xfId="4053"/>
    <cellStyle name="标题 5 5 3" xfId="4054"/>
    <cellStyle name="常规 16 3 7" xfId="4055"/>
    <cellStyle name="标题 5 5 4" xfId="4056"/>
    <cellStyle name="常规 16 3 8" xfId="4057"/>
    <cellStyle name="标题 5 5 5" xfId="4058"/>
    <cellStyle name="标题 5 6" xfId="4059"/>
    <cellStyle name="常规 16 4 5" xfId="4060"/>
    <cellStyle name="标题 5 6 2" xfId="4061"/>
    <cellStyle name="常规 16 4 6" xfId="4062"/>
    <cellStyle name="标题 5 6 3" xfId="4063"/>
    <cellStyle name="常规 16 4 7" xfId="4064"/>
    <cellStyle name="标题 5 6 4" xfId="4065"/>
    <cellStyle name="常规 16 4 8" xfId="4066"/>
    <cellStyle name="标题 5 6 5" xfId="4067"/>
    <cellStyle name="标题 5 7" xfId="4068"/>
    <cellStyle name="标题 5 8" xfId="4069"/>
    <cellStyle name="标题 5 9" xfId="4070"/>
    <cellStyle name="标题 6 10" xfId="4071"/>
    <cellStyle name="差 3 2" xfId="4072"/>
    <cellStyle name="标题 6 11" xfId="4073"/>
    <cellStyle name="标题 6 2" xfId="4074"/>
    <cellStyle name="常规 2 29 8 2" xfId="4075"/>
    <cellStyle name="常规 11 2 3" xfId="4076"/>
    <cellStyle name="常规 2 2 8 5 2" xfId="4077"/>
    <cellStyle name="标题 6 2 2 2" xfId="4078"/>
    <cellStyle name="常规 11 2 4" xfId="4079"/>
    <cellStyle name="标题 6 2 2 3" xfId="4080"/>
    <cellStyle name="常规 11 2 5" xfId="4081"/>
    <cellStyle name="常规 3 3 18 2" xfId="4082"/>
    <cellStyle name="标题 6 2 2 4" xfId="4083"/>
    <cellStyle name="常规 11 2 6" xfId="4084"/>
    <cellStyle name="标题 6 2 2 5" xfId="4085"/>
    <cellStyle name="常规 5 21 2" xfId="4086"/>
    <cellStyle name="常规 5 16 2" xfId="4087"/>
    <cellStyle name="常规 11 3 5" xfId="4088"/>
    <cellStyle name="常规 3 3 19 2" xfId="4089"/>
    <cellStyle name="标题 6 2 3 4" xfId="4090"/>
    <cellStyle name="常规 11 3 6" xfId="4091"/>
    <cellStyle name="标题 6 2 3 5" xfId="4092"/>
    <cellStyle name="常规 5 22 2" xfId="4093"/>
    <cellStyle name="常规 5 17 2" xfId="4094"/>
    <cellStyle name="标题 6 2 4 4" xfId="4095"/>
    <cellStyle name="常规 11 4 5" xfId="4096"/>
    <cellStyle name="常规 11 4 6" xfId="4097"/>
    <cellStyle name="标题 6 2 4 5" xfId="4098"/>
    <cellStyle name="常规 5 23 2" xfId="4099"/>
    <cellStyle name="常规 5 18 2" xfId="4100"/>
    <cellStyle name="标题 6 2 5" xfId="4101"/>
    <cellStyle name="标题 6 2 5 4" xfId="4102"/>
    <cellStyle name="常规 2 3 2 2" xfId="4103"/>
    <cellStyle name="标题 6 2 5 5" xfId="4104"/>
    <cellStyle name="常规 5 24 2" xfId="4105"/>
    <cellStyle name="常规 5 19 2" xfId="4106"/>
    <cellStyle name="标题 6 2 6" xfId="4107"/>
    <cellStyle name="标题 6 2 7" xfId="4108"/>
    <cellStyle name="标题 6 2 8" xfId="4109"/>
    <cellStyle name="标题 6 2 9" xfId="4110"/>
    <cellStyle name="差_不含人员经费系数_财力性转移支付2010年预算参考数 2 2 2" xfId="4111"/>
    <cellStyle name="标题 6 3" xfId="4112"/>
    <cellStyle name="标题 6 3 5" xfId="4113"/>
    <cellStyle name="差_不含人员经费系数_财力性转移支付2010年预算参考数 2 2 3" xfId="4114"/>
    <cellStyle name="标题 6 4" xfId="4115"/>
    <cellStyle name="常规 17 2 8" xfId="4116"/>
    <cellStyle name="常规 19 2 2 4" xfId="4117"/>
    <cellStyle name="标题 6 4 5" xfId="4118"/>
    <cellStyle name="差 3 10" xfId="4119"/>
    <cellStyle name="差_不含人员经费系数_财力性转移支付2010年预算参考数 2 2 4" xfId="4120"/>
    <cellStyle name="标题 6 5" xfId="4121"/>
    <cellStyle name="常规 17 3 5" xfId="4122"/>
    <cellStyle name="标题 6 5 2" xfId="4123"/>
    <cellStyle name="常规 17 3 6" xfId="4124"/>
    <cellStyle name="常规 19 2 3 2" xfId="4125"/>
    <cellStyle name="标题 6 5 3" xfId="4126"/>
    <cellStyle name="常规 17 3 7" xfId="4127"/>
    <cellStyle name="常规 19 2 3 3" xfId="4128"/>
    <cellStyle name="标题 6 5 4" xfId="4129"/>
    <cellStyle name="常规 17 3 8" xfId="4130"/>
    <cellStyle name="常规 19 2 3 4" xfId="4131"/>
    <cellStyle name="标题 6 5 5" xfId="4132"/>
    <cellStyle name="差_不含人员经费系数_财力性转移支付2010年预算参考数 2 2 5" xfId="4133"/>
    <cellStyle name="标题 6 6" xfId="4134"/>
    <cellStyle name="常规 17 4 6" xfId="4135"/>
    <cellStyle name="常规 19 2 4 2" xfId="4136"/>
    <cellStyle name="标题 6 6 3" xfId="4137"/>
    <cellStyle name="常规 17 4 7" xfId="4138"/>
    <cellStyle name="常规 19 2 4 3" xfId="4139"/>
    <cellStyle name="标题 6 6 4" xfId="4140"/>
    <cellStyle name="常规 17 4 8" xfId="4141"/>
    <cellStyle name="常规 19 2 4 4" xfId="4142"/>
    <cellStyle name="标题 6 6 5" xfId="4143"/>
    <cellStyle name="标题 6 7" xfId="4144"/>
    <cellStyle name="标题 6 8" xfId="4145"/>
    <cellStyle name="标题 6 9" xfId="4146"/>
    <cellStyle name="差 2 10" xfId="4147"/>
    <cellStyle name="常规 3 30 2 2" xfId="4148"/>
    <cellStyle name="常规 3 25 2 2" xfId="4149"/>
    <cellStyle name="差 2 11" xfId="4150"/>
    <cellStyle name="差 2 2" xfId="4151"/>
    <cellStyle name="差 2 2 2" xfId="4152"/>
    <cellStyle name="差 2 2 2 2" xfId="4153"/>
    <cellStyle name="常规 17 2 3 2" xfId="4154"/>
    <cellStyle name="差 2 2 2 3" xfId="4155"/>
    <cellStyle name="差 2 2 3" xfId="4156"/>
    <cellStyle name="差 2 2 3 2" xfId="4157"/>
    <cellStyle name="常规 17 2 4 2" xfId="4158"/>
    <cellStyle name="差 2 2 3 3" xfId="4159"/>
    <cellStyle name="常规 4 42" xfId="4160"/>
    <cellStyle name="常规 4 37" xfId="4161"/>
    <cellStyle name="常规 13 2" xfId="4162"/>
    <cellStyle name="常规 4 2 22" xfId="4163"/>
    <cellStyle name="常规 4 2 17" xfId="4164"/>
    <cellStyle name="差 2 2 4" xfId="4165"/>
    <cellStyle name="常规 4 42 2" xfId="4166"/>
    <cellStyle name="常规 4 37 2" xfId="4167"/>
    <cellStyle name="常规 13 2 2" xfId="4168"/>
    <cellStyle name="常规 4 2 22 2" xfId="4169"/>
    <cellStyle name="常规 4 2 17 2" xfId="4170"/>
    <cellStyle name="差 2 2 4 2" xfId="4171"/>
    <cellStyle name="常规 17 2 5 2" xfId="4172"/>
    <cellStyle name="差 2 2 4 3" xfId="4173"/>
    <cellStyle name="常规 4 37 3" xfId="4174"/>
    <cellStyle name="常规 13 2 3" xfId="4175"/>
    <cellStyle name="常规 4 43" xfId="4176"/>
    <cellStyle name="常规 4 38" xfId="4177"/>
    <cellStyle name="常规 13 3" xfId="4178"/>
    <cellStyle name="常规 4 2 23" xfId="4179"/>
    <cellStyle name="常规 4 2 18" xfId="4180"/>
    <cellStyle name="差 2 2 5" xfId="4181"/>
    <cellStyle name="常规 4 43 2" xfId="4182"/>
    <cellStyle name="常规 4 38 2" xfId="4183"/>
    <cellStyle name="常规 13 3 2" xfId="4184"/>
    <cellStyle name="常规 4 2 18 2" xfId="4185"/>
    <cellStyle name="差 2 2 5 2" xfId="4186"/>
    <cellStyle name="常规 13 3 3" xfId="4187"/>
    <cellStyle name="差 2 2 5 3" xfId="4188"/>
    <cellStyle name="常规 4 44" xfId="4189"/>
    <cellStyle name="常规 4 39" xfId="4190"/>
    <cellStyle name="常规 13 4" xfId="4191"/>
    <cellStyle name="常规 4 2 19" xfId="4192"/>
    <cellStyle name="差 2 2 6" xfId="4193"/>
    <cellStyle name="差 2 2 8" xfId="4194"/>
    <cellStyle name="差 2 3" xfId="4195"/>
    <cellStyle name="差 2 3 3" xfId="4196"/>
    <cellStyle name="常规 14 2" xfId="4197"/>
    <cellStyle name="差 2 3 4" xfId="4198"/>
    <cellStyle name="常规 14 3" xfId="4199"/>
    <cellStyle name="差 2 3 5" xfId="4200"/>
    <cellStyle name="差 2 4" xfId="4201"/>
    <cellStyle name="差 2 4 2" xfId="4202"/>
    <cellStyle name="差 2 4 3" xfId="4203"/>
    <cellStyle name="差 2 5" xfId="4204"/>
    <cellStyle name="常规 2 12 11" xfId="4205"/>
    <cellStyle name="差 2 5 2" xfId="4206"/>
    <cellStyle name="常规 2 12 12" xfId="4207"/>
    <cellStyle name="差 2 5 3" xfId="4208"/>
    <cellStyle name="差 2 6" xfId="4209"/>
    <cellStyle name="差 2 6 2" xfId="4210"/>
    <cellStyle name="差 2 6 3" xfId="4211"/>
    <cellStyle name="差 2 7" xfId="4212"/>
    <cellStyle name="差 2 8" xfId="4213"/>
    <cellStyle name="常规 17 2 9" xfId="4214"/>
    <cellStyle name="常规 19 2 2 5" xfId="4215"/>
    <cellStyle name="常规 3 30 7 2" xfId="4216"/>
    <cellStyle name="常规 3 25 7 2" xfId="4217"/>
    <cellStyle name="差 3 11" xfId="4218"/>
    <cellStyle name="差 3 2 10" xfId="4219"/>
    <cellStyle name="差 3 2 2" xfId="4220"/>
    <cellStyle name="差 3 2 2 2" xfId="4221"/>
    <cellStyle name="常规 18 2 3 2" xfId="4222"/>
    <cellStyle name="差_1 2 2 2" xfId="4223"/>
    <cellStyle name="差 3 2 2 3" xfId="4224"/>
    <cellStyle name="差 3 2 3" xfId="4225"/>
    <cellStyle name="常规 2 10 14" xfId="4226"/>
    <cellStyle name="差 3 2 3 2" xfId="4227"/>
    <cellStyle name="差 3 2 4 2" xfId="4228"/>
    <cellStyle name="常规 18 2 5 2" xfId="4229"/>
    <cellStyle name="差 3 2 4 3" xfId="4230"/>
    <cellStyle name="差 3 2 5 2" xfId="4231"/>
    <cellStyle name="差 3 2 5 3" xfId="4232"/>
    <cellStyle name="差 3 2 8" xfId="4233"/>
    <cellStyle name="常规 3 6 5 2" xfId="4234"/>
    <cellStyle name="差 3 2 9" xfId="4235"/>
    <cellStyle name="差 3 3" xfId="4236"/>
    <cellStyle name="差 3 3 2" xfId="4237"/>
    <cellStyle name="差 3 3 3" xfId="4238"/>
    <cellStyle name="差 3 4" xfId="4239"/>
    <cellStyle name="差 3 4 2" xfId="4240"/>
    <cellStyle name="差 3 4 3" xfId="4241"/>
    <cellStyle name="差 3 5" xfId="4242"/>
    <cellStyle name="差 3 5 2" xfId="4243"/>
    <cellStyle name="差 3 5 3" xfId="4244"/>
    <cellStyle name="差 3 5 4" xfId="4245"/>
    <cellStyle name="差 3 5 5" xfId="4246"/>
    <cellStyle name="差 3 6" xfId="4247"/>
    <cellStyle name="差 3 6 2" xfId="4248"/>
    <cellStyle name="差 3 6 3" xfId="4249"/>
    <cellStyle name="差 3 6 4" xfId="4250"/>
    <cellStyle name="常规 13 4 2 2" xfId="4251"/>
    <cellStyle name="差 3 6 5" xfId="4252"/>
    <cellStyle name="差 3 7" xfId="4253"/>
    <cellStyle name="差 3 8" xfId="4254"/>
    <cellStyle name="常规 10 6 25" xfId="4255"/>
    <cellStyle name="常规 10 6 30" xfId="4256"/>
    <cellStyle name="差_1 2 2 2 2" xfId="4257"/>
    <cellStyle name="常规 2 53" xfId="4258"/>
    <cellStyle name="常规 2 48" xfId="4259"/>
    <cellStyle name="常规 10 6 26" xfId="4260"/>
    <cellStyle name="常规 10 6 31" xfId="4261"/>
    <cellStyle name="差_1 2 2 2 3" xfId="4262"/>
    <cellStyle name="常规 2 54" xfId="4263"/>
    <cellStyle name="常规 2 49" xfId="4264"/>
    <cellStyle name="强调文字颜色 4 2" xfId="4265"/>
    <cellStyle name="常规 10 6 27" xfId="4266"/>
    <cellStyle name="差_1 2 2 2 4" xfId="4267"/>
    <cellStyle name="常规 2 55" xfId="4268"/>
    <cellStyle name="强调文字颜色 4 3" xfId="4269"/>
    <cellStyle name="常规 10 6 28" xfId="4270"/>
    <cellStyle name="差_1 2 2 2 5" xfId="4271"/>
    <cellStyle name="差_2006年28四川 4 3" xfId="4272"/>
    <cellStyle name="常规 4 26 8 2" xfId="4273"/>
    <cellStyle name="差_2006年28四川 4 4" xfId="4274"/>
    <cellStyle name="差_2006年28四川 4 5" xfId="4275"/>
    <cellStyle name="差_②农业科杨正红 2 10" xfId="4276"/>
    <cellStyle name="差_②农业科杨正红 2 2" xfId="4277"/>
    <cellStyle name="差_县市旗测算-新科目（20080627） 3" xfId="4278"/>
    <cellStyle name="差_②农业科杨正红 2 2 2" xfId="4279"/>
    <cellStyle name="差_县市旗测算-新科目（20080627） 4" xfId="4280"/>
    <cellStyle name="差_②农业科杨正红 2 2 3" xfId="4281"/>
    <cellStyle name="差_县市旗测算-新科目（20080627） 5" xfId="4282"/>
    <cellStyle name="差_②农业科杨正红 2 2 4" xfId="4283"/>
    <cellStyle name="常规 3 12 2 2" xfId="4284"/>
    <cellStyle name="差_②农业科杨正红 2 2 5" xfId="4285"/>
    <cellStyle name="差_②农业科杨正红 2 3" xfId="4286"/>
    <cellStyle name="差_②农业科杨正红 2 3 2" xfId="4287"/>
    <cellStyle name="差_②农业科杨正红 2 3 3" xfId="4288"/>
    <cellStyle name="差_②农业科杨正红 2 3 4" xfId="4289"/>
    <cellStyle name="常规 3 12 3 2" xfId="4290"/>
    <cellStyle name="差_②农业科杨正红 2 3 5" xfId="4291"/>
    <cellStyle name="差_②农业科杨正红 2 4" xfId="4292"/>
    <cellStyle name="差_②农业科杨正红 2 4 2" xfId="4293"/>
    <cellStyle name="差_②农业科杨正红 2 4 3" xfId="4294"/>
    <cellStyle name="差_②农业科杨正红 2 4 4" xfId="4295"/>
    <cellStyle name="常规 3 12 4 2" xfId="4296"/>
    <cellStyle name="差_②农业科杨正红 2 4 5" xfId="4297"/>
    <cellStyle name="差_②农业科杨正红 2 5" xfId="4298"/>
    <cellStyle name="差_②农业科杨正红 2 5 2" xfId="4299"/>
    <cellStyle name="差_②农业科杨正红 2 5 3" xfId="4300"/>
    <cellStyle name="差_②农业科杨正红 2 5 4" xfId="4301"/>
    <cellStyle name="常规 3 12 5 2" xfId="4302"/>
    <cellStyle name="差_②农业科杨正红 2 5 5" xfId="4303"/>
    <cellStyle name="差_②农业科杨正红 2 6" xfId="4304"/>
    <cellStyle name="差_②农业科杨正红 2 7" xfId="4305"/>
    <cellStyle name="差_②农业科杨正红 3 2" xfId="4306"/>
    <cellStyle name="差_②农业科杨正红 3 3" xfId="4307"/>
    <cellStyle name="差_②农业科杨正红 3 4" xfId="4308"/>
    <cellStyle name="差_②农业科杨正红 3 5" xfId="4309"/>
    <cellStyle name="差_②农业科杨正红 4" xfId="4310"/>
    <cellStyle name="差_②农业科杨正红 4 2" xfId="4311"/>
    <cellStyle name="差_②农业科杨正红 4 3" xfId="4312"/>
    <cellStyle name="差_②农业科杨正红 4 4" xfId="4313"/>
    <cellStyle name="差_②农业科杨正红 4 5" xfId="4314"/>
    <cellStyle name="差_②农业科杨正红 5" xfId="4315"/>
    <cellStyle name="差_②农业科杨正红 5 2" xfId="4316"/>
    <cellStyle name="差_②农业科杨正红 5 3" xfId="4317"/>
    <cellStyle name="差_②农业科杨正红 5 4" xfId="4318"/>
    <cellStyle name="差_②农业科杨正红 5 5" xfId="4319"/>
    <cellStyle name="差_②农业科杨正红 6" xfId="4320"/>
    <cellStyle name="差_②农业科杨正红 6 2" xfId="4321"/>
    <cellStyle name="差_②农业科杨正红 6 3" xfId="4322"/>
    <cellStyle name="差_②农业科杨正红 6 4" xfId="4323"/>
    <cellStyle name="差_②农业科杨正红 6 5" xfId="4324"/>
    <cellStyle name="差_②农业科杨正红 7" xfId="4325"/>
    <cellStyle name="差_安徽 缺口县区测算(地方填报)1 5 2" xfId="4326"/>
    <cellStyle name="常规 2 10 2 2 4" xfId="4327"/>
    <cellStyle name="常规 4 4 3 2 2" xfId="4328"/>
    <cellStyle name="差_县市旗测算20080508_财力性转移支付2010年预算参考数 3 2" xfId="4329"/>
    <cellStyle name="警告文本 2 2" xfId="4330"/>
    <cellStyle name="差_测算结果_财力性转移支付2010年预算参考数 5" xfId="4331"/>
    <cellStyle name="差_县市旗测算20080508_财力性转移支付2010年预算参考数 3 2 2" xfId="4332"/>
    <cellStyle name="警告文本 2 2 2" xfId="4333"/>
    <cellStyle name="差_测算结果_财力性转移支付2010年预算参考数 5 2" xfId="4334"/>
    <cellStyle name="差_县市旗测算20080508_财力性转移支付2010年预算参考数 3 2 3" xfId="4335"/>
    <cellStyle name="差_测算结果_财力性转移支付2010年预算参考数 5 3" xfId="4336"/>
    <cellStyle name="差_县市旗测算20080508_财力性转移支付2010年预算参考数 3 2 4" xfId="4337"/>
    <cellStyle name="差_测算结果_财力性转移支付2010年预算参考数 5 4" xfId="4338"/>
    <cellStyle name="强调文字颜色 5 3 2" xfId="4339"/>
    <cellStyle name="差_县市旗测算20080508_财力性转移支付2010年预算参考数 3 2 5" xfId="4340"/>
    <cellStyle name="差_测算结果_财力性转移支付2010年预算参考数 5 5" xfId="4341"/>
    <cellStyle name="强调文字颜色 5 3 3" xfId="4342"/>
    <cellStyle name="差_县区合并测算20080423(按照各省比重）_不含人员经费系数_财力性转移支付2010年预算参考数 3 2" xfId="4343"/>
    <cellStyle name="强调文字颜色 2 2" xfId="4344"/>
    <cellStyle name="差_县区合并测算20080423(按照各省比重）_不含人员经费系数_财力性转移支付2010年预算参考数 3 3" xfId="4345"/>
    <cellStyle name="常规 14 4 10" xfId="4346"/>
    <cellStyle name="强调文字颜色 2 3" xfId="4347"/>
    <cellStyle name="差_县区合并测算20080423(按照各省比重）_不含人员经费系数_财力性转移支付2010年预算参考数 3 4" xfId="4348"/>
    <cellStyle name="常规 136 4 3" xfId="4349"/>
    <cellStyle name="差_县市旗测算-新科目（20080627）" xfId="4350"/>
    <cellStyle name="差_县市旗测算-新科目（20080627） 2" xfId="4351"/>
    <cellStyle name="常规 10 10" xfId="4352"/>
    <cellStyle name="常规 10 11" xfId="4353"/>
    <cellStyle name="常规 18 4 5 2" xfId="4354"/>
    <cellStyle name="常规 10 12" xfId="4355"/>
    <cellStyle name="常规 3 3 3 6 2" xfId="4356"/>
    <cellStyle name="常规 18 4 5 3" xfId="4357"/>
    <cellStyle name="常规 10 13" xfId="4358"/>
    <cellStyle name="常规 10 2" xfId="4359"/>
    <cellStyle name="常规 4 2 3 5 2" xfId="4360"/>
    <cellStyle name="常规 10 2 10" xfId="4361"/>
    <cellStyle name="常规 4 5 5 2" xfId="4362"/>
    <cellStyle name="常规 7 7 2" xfId="4363"/>
    <cellStyle name="常规 10 2 2 5" xfId="4364"/>
    <cellStyle name="样式 1 7" xfId="4365"/>
    <cellStyle name="常规 10 2 3" xfId="4366"/>
    <cellStyle name="常规 10 2 3 5" xfId="4367"/>
    <cellStyle name="常规 15 4 10" xfId="4368"/>
    <cellStyle name="常规 10 2 4" xfId="4369"/>
    <cellStyle name="常规 10 2 4 5" xfId="4370"/>
    <cellStyle name="常规 10 2 5" xfId="4371"/>
    <cellStyle name="常规 10 2 5 2" xfId="4372"/>
    <cellStyle name="常规 10 2 5 3" xfId="4373"/>
    <cellStyle name="常规 10 2 5 4" xfId="4374"/>
    <cellStyle name="常规 10 2 5 5" xfId="4375"/>
    <cellStyle name="常规 10 2 6" xfId="4376"/>
    <cellStyle name="常规 10 2 6 2" xfId="4377"/>
    <cellStyle name="常规 10 2 6 3" xfId="4378"/>
    <cellStyle name="常规 10 2 6 4" xfId="4379"/>
    <cellStyle name="常规 10 2 6 5" xfId="4380"/>
    <cellStyle name="常规 10 2 7" xfId="4381"/>
    <cellStyle name="常规 10 3" xfId="4382"/>
    <cellStyle name="常规 10 3 10" xfId="4383"/>
    <cellStyle name="常规 2 30 6" xfId="4384"/>
    <cellStyle name="常规 2 25 6" xfId="4385"/>
    <cellStyle name="常规 10 3 2 5" xfId="4386"/>
    <cellStyle name="常规 2 31 6" xfId="4387"/>
    <cellStyle name="常规 2 26 6" xfId="4388"/>
    <cellStyle name="常规 10 3 3 5" xfId="4389"/>
    <cellStyle name="常规 2 32 6" xfId="4390"/>
    <cellStyle name="常规 2 27 6" xfId="4391"/>
    <cellStyle name="常规 10 3 4 5" xfId="4392"/>
    <cellStyle name="常规 10 3 5" xfId="4393"/>
    <cellStyle name="常规 10 6 10 3" xfId="4394"/>
    <cellStyle name="常规 2 33 3" xfId="4395"/>
    <cellStyle name="常规 2 28 3" xfId="4396"/>
    <cellStyle name="常规 10 3 5 2" xfId="4397"/>
    <cellStyle name="常规 10 6 10 4" xfId="4398"/>
    <cellStyle name="常规 2 33 4" xfId="4399"/>
    <cellStyle name="常规 2 28 4" xfId="4400"/>
    <cellStyle name="常规 10 3 5 3" xfId="4401"/>
    <cellStyle name="常规 10 6 10 5" xfId="4402"/>
    <cellStyle name="常规 3 9 3 2" xfId="4403"/>
    <cellStyle name="常规 2 33 5" xfId="4404"/>
    <cellStyle name="常规 2 28 5" xfId="4405"/>
    <cellStyle name="常规 10 3 5 4" xfId="4406"/>
    <cellStyle name="常规 2 33 6" xfId="4407"/>
    <cellStyle name="常规 2 28 6" xfId="4408"/>
    <cellStyle name="常规 10 3 5 5" xfId="4409"/>
    <cellStyle name="常规 10 3 6" xfId="4410"/>
    <cellStyle name="常规 10 3 7" xfId="4411"/>
    <cellStyle name="常规 10 4" xfId="4412"/>
    <cellStyle name="常规 10 4 10" xfId="4413"/>
    <cellStyle name="常规 10 4 3 4" xfId="4414"/>
    <cellStyle name="常规 10 4 3 5" xfId="4415"/>
    <cellStyle name="常规 10 4 4 2" xfId="4416"/>
    <cellStyle name="常规 10 4 4 3" xfId="4417"/>
    <cellStyle name="常规 10 4 4 4" xfId="4418"/>
    <cellStyle name="常规 10 4 4 5" xfId="4419"/>
    <cellStyle name="常规 10 4 5 2" xfId="4420"/>
    <cellStyle name="常规 10 4 5 3" xfId="4421"/>
    <cellStyle name="常规 10 4 5 4" xfId="4422"/>
    <cellStyle name="常规 10 4 5 5" xfId="4423"/>
    <cellStyle name="常规 10 4 7" xfId="4424"/>
    <cellStyle name="常规 10 5" xfId="4425"/>
    <cellStyle name="常规 10 5 10" xfId="4426"/>
    <cellStyle name="链接单元格 2 2" xfId="4427"/>
    <cellStyle name="常规 10 5 2 2" xfId="4428"/>
    <cellStyle name="常规 10 5 2 3" xfId="4429"/>
    <cellStyle name="常规 10 5 2 4" xfId="4430"/>
    <cellStyle name="常规 10 5 2 5" xfId="4431"/>
    <cellStyle name="常规 10 5 3" xfId="4432"/>
    <cellStyle name="常规 10 5 3 3" xfId="4433"/>
    <cellStyle name="常规 10 5 3 4" xfId="4434"/>
    <cellStyle name="常规 10 5 3 5" xfId="4435"/>
    <cellStyle name="常规 10 5 4" xfId="4436"/>
    <cellStyle name="常规 10 5 4 2" xfId="4437"/>
    <cellStyle name="常规 14 3 10" xfId="4438"/>
    <cellStyle name="常规 10 5 4 3" xfId="4439"/>
    <cellStyle name="常规 10 5 4 4" xfId="4440"/>
    <cellStyle name="常规 10 5 4 5" xfId="4441"/>
    <cellStyle name="常规 10 5 5" xfId="4442"/>
    <cellStyle name="常规 10 5 5 2" xfId="4443"/>
    <cellStyle name="常规 10 5 5 3" xfId="4444"/>
    <cellStyle name="常规 10 5 6" xfId="4445"/>
    <cellStyle name="常规 10 5 7" xfId="4446"/>
    <cellStyle name="常规 10 6" xfId="4447"/>
    <cellStyle name="常规 10 6 10 2" xfId="4448"/>
    <cellStyle name="常规 10 6 12 2" xfId="4449"/>
    <cellStyle name="常规 10 6 12 3" xfId="4450"/>
    <cellStyle name="常规 10 6 12 4" xfId="4451"/>
    <cellStyle name="常规 10 6 12 5" xfId="4452"/>
    <cellStyle name="常规 3 9 5 2" xfId="4453"/>
    <cellStyle name="常规 10 6 13" xfId="4454"/>
    <cellStyle name="常规 10 6 13 2" xfId="4455"/>
    <cellStyle name="常规 10 6 13 3" xfId="4456"/>
    <cellStyle name="常规 10 6 13 4" xfId="4457"/>
    <cellStyle name="常规 10 6 13 5" xfId="4458"/>
    <cellStyle name="常规 3 9 6 2" xfId="4459"/>
    <cellStyle name="常规 10 6 14 2" xfId="4460"/>
    <cellStyle name="常规 10 6 14 3" xfId="4461"/>
    <cellStyle name="常规 10 6 14 4" xfId="4462"/>
    <cellStyle name="常规 10 6 14 5" xfId="4463"/>
    <cellStyle name="常规 3 9 7 2" xfId="4464"/>
    <cellStyle name="常规 10 6 18" xfId="4465"/>
    <cellStyle name="常规 10 6 23" xfId="4466"/>
    <cellStyle name="常规 10 6 19" xfId="4467"/>
    <cellStyle name="常规 10 6 24" xfId="4468"/>
    <cellStyle name="常规 10 6 2 2" xfId="4469"/>
    <cellStyle name="常规 10 6 2 3" xfId="4470"/>
    <cellStyle name="常规 10 6 2 4" xfId="4471"/>
    <cellStyle name="常规 3 2 11 2" xfId="4472"/>
    <cellStyle name="常规 10 6 2 5" xfId="4473"/>
    <cellStyle name="常规 10 6 3" xfId="4474"/>
    <cellStyle name="常规 10 6 3 3" xfId="4475"/>
    <cellStyle name="常规 10 6 4" xfId="4476"/>
    <cellStyle name="常规 10 6 4 2" xfId="4477"/>
    <cellStyle name="常规 10 6 4 3" xfId="4478"/>
    <cellStyle name="常规 10 6 5" xfId="4479"/>
    <cellStyle name="常规 2 12 2 2 5" xfId="4480"/>
    <cellStyle name="常规 10 6 5 2" xfId="4481"/>
    <cellStyle name="常规 10 6 5 3" xfId="4482"/>
    <cellStyle name="常规 10 6 6" xfId="4483"/>
    <cellStyle name="常规 2 12 2 3 5" xfId="4484"/>
    <cellStyle name="常规 2 10 10 3" xfId="4485"/>
    <cellStyle name="常规 10 6 6 2" xfId="4486"/>
    <cellStyle name="常规 2 10 10 4" xfId="4487"/>
    <cellStyle name="常规 10 6 6 3" xfId="4488"/>
    <cellStyle name="常规 10 6 7" xfId="4489"/>
    <cellStyle name="常规 2 12 2 4 5" xfId="4490"/>
    <cellStyle name="常规 2 10 11 3" xfId="4491"/>
    <cellStyle name="常规 10 6 7 2" xfId="4492"/>
    <cellStyle name="常规 2 10 11 4" xfId="4493"/>
    <cellStyle name="常规 10 6 7 3" xfId="4494"/>
    <cellStyle name="常规 2 10 12 4" xfId="4495"/>
    <cellStyle name="常规 10 6 8 3" xfId="4496"/>
    <cellStyle name="常规 10 6 9 2" xfId="4497"/>
    <cellStyle name="常规 10 6 9 3" xfId="4498"/>
    <cellStyle name="常规 10 7" xfId="4499"/>
    <cellStyle name="常规 10 7 3" xfId="4500"/>
    <cellStyle name="常规 10 7 4" xfId="4501"/>
    <cellStyle name="常规 10 7 5" xfId="4502"/>
    <cellStyle name="常规 10 8" xfId="4503"/>
    <cellStyle name="常规 10 8 3" xfId="4504"/>
    <cellStyle name="常规 10 8 4" xfId="4505"/>
    <cellStyle name="常规 10 8 5" xfId="4506"/>
    <cellStyle name="常规 10 9" xfId="4507"/>
    <cellStyle name="常规 4 3 8 5 2" xfId="4508"/>
    <cellStyle name="常规 16 2 10" xfId="4509"/>
    <cellStyle name="常规 11" xfId="4510"/>
    <cellStyle name="常规 2 11 13" xfId="4511"/>
    <cellStyle name="常规 11 2" xfId="4512"/>
    <cellStyle name="常规 4 2 8 5 2" xfId="4513"/>
    <cellStyle name="常规 11 2 10" xfId="4514"/>
    <cellStyle name="常规 11 2 2" xfId="4515"/>
    <cellStyle name="常规 11 2 3 5" xfId="4516"/>
    <cellStyle name="常规 11 2 4 5" xfId="4517"/>
    <cellStyle name="常规 11 2 7" xfId="4518"/>
    <cellStyle name="常规 2 11 14" xfId="4519"/>
    <cellStyle name="常规 11 3" xfId="4520"/>
    <cellStyle name="常规 11 3 10" xfId="4521"/>
    <cellStyle name="常规 11 3 3 5" xfId="4522"/>
    <cellStyle name="常规 11 3 4 5" xfId="4523"/>
    <cellStyle name="常规 11 3 7" xfId="4524"/>
    <cellStyle name="常规 2 11 15" xfId="4525"/>
    <cellStyle name="链接单元格 3 2 2" xfId="4526"/>
    <cellStyle name="常规 11 4" xfId="4527"/>
    <cellStyle name="常规 11 4 3 4" xfId="4528"/>
    <cellStyle name="常规 11 4 3 5" xfId="4529"/>
    <cellStyle name="常规 11 4 4 2" xfId="4530"/>
    <cellStyle name="常规 11 4 4 3" xfId="4531"/>
    <cellStyle name="常规 11 4 4 4" xfId="4532"/>
    <cellStyle name="常规 11 4 4 5" xfId="4533"/>
    <cellStyle name="常规 11 4 5 2" xfId="4534"/>
    <cellStyle name="常规 11 4 5 3" xfId="4535"/>
    <cellStyle name="常规 11 4 5 4" xfId="4536"/>
    <cellStyle name="常规 11 4 5 5" xfId="4537"/>
    <cellStyle name="常规 11 4 7" xfId="4538"/>
    <cellStyle name="常规 12 2" xfId="4539"/>
    <cellStyle name="常规 12 2 10" xfId="4540"/>
    <cellStyle name="常规 12 2 2" xfId="4541"/>
    <cellStyle name="常规 4 12" xfId="4542"/>
    <cellStyle name="常规 12 2 2 5" xfId="4543"/>
    <cellStyle name="常规 4 12 5" xfId="4544"/>
    <cellStyle name="常规 6 20" xfId="4545"/>
    <cellStyle name="常规 6 15" xfId="4546"/>
    <cellStyle name="常规 12 2 3" xfId="4547"/>
    <cellStyle name="常规 4 13" xfId="4548"/>
    <cellStyle name="常规 12 2 3 5" xfId="4549"/>
    <cellStyle name="常规 4 13 5" xfId="4550"/>
    <cellStyle name="常规 12 2 4" xfId="4551"/>
    <cellStyle name="常规 4 14" xfId="4552"/>
    <cellStyle name="常规 12 2 4 5" xfId="4553"/>
    <cellStyle name="常规 4 14 5" xfId="4554"/>
    <cellStyle name="常规 12 2 5" xfId="4555"/>
    <cellStyle name="常规 4 20" xfId="4556"/>
    <cellStyle name="常规 4 15" xfId="4557"/>
    <cellStyle name="常规 12 2 6" xfId="4558"/>
    <cellStyle name="常规 4 21" xfId="4559"/>
    <cellStyle name="常规 4 16" xfId="4560"/>
    <cellStyle name="常规 12 2 7" xfId="4561"/>
    <cellStyle name="常规 4 22" xfId="4562"/>
    <cellStyle name="常规 4 17" xfId="4563"/>
    <cellStyle name="常规 12 2 8" xfId="4564"/>
    <cellStyle name="常规 4 23" xfId="4565"/>
    <cellStyle name="常规 4 18" xfId="4566"/>
    <cellStyle name="常规 14 4 3 2" xfId="4567"/>
    <cellStyle name="常规 12 2 9" xfId="4568"/>
    <cellStyle name="常规 4 24" xfId="4569"/>
    <cellStyle name="常规 4 19" xfId="4570"/>
    <cellStyle name="常规 12 3" xfId="4571"/>
    <cellStyle name="常规 12 3 10" xfId="4572"/>
    <cellStyle name="常规 12 3 2 5" xfId="4573"/>
    <cellStyle name="常规 3 10 3 2" xfId="4574"/>
    <cellStyle name="常规 12 3 3 5" xfId="4575"/>
    <cellStyle name="常规 3 10 4 2" xfId="4576"/>
    <cellStyle name="常规 12 3 4 5" xfId="4577"/>
    <cellStyle name="常规 3 10 5 2" xfId="4578"/>
    <cellStyle name="常规 12 3 6" xfId="4579"/>
    <cellStyle name="常规 12 3 7" xfId="4580"/>
    <cellStyle name="常规 12 3 8" xfId="4581"/>
    <cellStyle name="常规 2 11 7 2 2" xfId="4582"/>
    <cellStyle name="常规 3 20 8 2" xfId="4583"/>
    <cellStyle name="常规 3 15 8 2" xfId="4584"/>
    <cellStyle name="常规 14 4 4 2" xfId="4585"/>
    <cellStyle name="常规 12 3 9" xfId="4586"/>
    <cellStyle name="常规 12 4" xfId="4587"/>
    <cellStyle name="常规 12 4 2 2" xfId="4588"/>
    <cellStyle name="常规 12 4 2 3" xfId="4589"/>
    <cellStyle name="常规 12 4 2 4" xfId="4590"/>
    <cellStyle name="常规 12 4 2 5" xfId="4591"/>
    <cellStyle name="常规 3 11 3 2" xfId="4592"/>
    <cellStyle name="常规 12 4 3 4" xfId="4593"/>
    <cellStyle name="常规 12 4 3 5" xfId="4594"/>
    <cellStyle name="常规 3 11 4 2" xfId="4595"/>
    <cellStyle name="常规 12 4 4 4" xfId="4596"/>
    <cellStyle name="常规 12 4 4 5" xfId="4597"/>
    <cellStyle name="常规 3 11 5 2" xfId="4598"/>
    <cellStyle name="常规 12 4 5" xfId="4599"/>
    <cellStyle name="常规 12 4 5 4" xfId="4600"/>
    <cellStyle name="好 2 2" xfId="4601"/>
    <cellStyle name="常规 12 4 5 5" xfId="4602"/>
    <cellStyle name="常规 3 11 6 2" xfId="4603"/>
    <cellStyle name="常规 12 4 6" xfId="4604"/>
    <cellStyle name="常规 12 4 7" xfId="4605"/>
    <cellStyle name="常规 12 4 8" xfId="4606"/>
    <cellStyle name="常规 2 11 7 3 2" xfId="4607"/>
    <cellStyle name="常规 14 4 5 2" xfId="4608"/>
    <cellStyle name="常规 12 4 9" xfId="4609"/>
    <cellStyle name="常规 18 3 3 4" xfId="4610"/>
    <cellStyle name="常规 13 2 10" xfId="4611"/>
    <cellStyle name="常规 13 2 2 5" xfId="4612"/>
    <cellStyle name="常规 13 2 3 5" xfId="4613"/>
    <cellStyle name="常规 2 10 5 2 5" xfId="4614"/>
    <cellStyle name="常规 13 2 4 5" xfId="4615"/>
    <cellStyle name="常规 2 10 5 6" xfId="4616"/>
    <cellStyle name="常规 13 2 8" xfId="4617"/>
    <cellStyle name="常规 2 10 5 7" xfId="4618"/>
    <cellStyle name="常规 3 21 7 2" xfId="4619"/>
    <cellStyle name="常规 3 16 7 2" xfId="4620"/>
    <cellStyle name="常规 13 2 9" xfId="4621"/>
    <cellStyle name="常规 13 3 10" xfId="4622"/>
    <cellStyle name="常规 13 3 3 5" xfId="4623"/>
    <cellStyle name="常规 2 10 6 2 5" xfId="4624"/>
    <cellStyle name="常规 13 3 4 5" xfId="4625"/>
    <cellStyle name="常规 2 10 6 6" xfId="4626"/>
    <cellStyle name="常规 17 2 10" xfId="4627"/>
    <cellStyle name="常规 13 3 8" xfId="4628"/>
    <cellStyle name="常规 2 11 8 2 2" xfId="4629"/>
    <cellStyle name="常规 2 10 6 7" xfId="4630"/>
    <cellStyle name="常规 3 21 8 2" xfId="4631"/>
    <cellStyle name="常规 3 16 8 2" xfId="4632"/>
    <cellStyle name="常规 13 3 9" xfId="4633"/>
    <cellStyle name="常规 4 44 2" xfId="4634"/>
    <cellStyle name="常规 4 39 2" xfId="4635"/>
    <cellStyle name="常规 13 4 2" xfId="4636"/>
    <cellStyle name="常规 4 2 19 2" xfId="4637"/>
    <cellStyle name="常规 13 4 3" xfId="4638"/>
    <cellStyle name="常规 13 4 3 2" xfId="4639"/>
    <cellStyle name="常规 2 10 7 2" xfId="4640"/>
    <cellStyle name="常规 13 4 4" xfId="4641"/>
    <cellStyle name="常规 2 10 7 2 4" xfId="4642"/>
    <cellStyle name="常规 4 4 8 2 2" xfId="4643"/>
    <cellStyle name="常规 13 4 4 4" xfId="4644"/>
    <cellStyle name="常规 2 10 7 2 5" xfId="4645"/>
    <cellStyle name="常规 13 4 4 5" xfId="4646"/>
    <cellStyle name="常规 2 10 7 3" xfId="4647"/>
    <cellStyle name="常规 13 4 5" xfId="4648"/>
    <cellStyle name="常规 2 10 7 3 5" xfId="4649"/>
    <cellStyle name="常规 13 4 5 5" xfId="4650"/>
    <cellStyle name="常规 2 10 7 4" xfId="4651"/>
    <cellStyle name="常规 13 4 6" xfId="4652"/>
    <cellStyle name="常规 2 10 7 5" xfId="4653"/>
    <cellStyle name="常规 13 4 7" xfId="4654"/>
    <cellStyle name="常规 2 10 7 6" xfId="4655"/>
    <cellStyle name="常规 13 4 8" xfId="4656"/>
    <cellStyle name="常规 2 11 8 3 2" xfId="4657"/>
    <cellStyle name="常规 2 10 7 7" xfId="4658"/>
    <cellStyle name="常规 13 4 9" xfId="4659"/>
    <cellStyle name="常规 136 4" xfId="4660"/>
    <cellStyle name="常规 2 2 19" xfId="4661"/>
    <cellStyle name="常规 136 4 10" xfId="4662"/>
    <cellStyle name="常规 136 4 11" xfId="4663"/>
    <cellStyle name="常规 136 4 12" xfId="4664"/>
    <cellStyle name="常规 136 4 2" xfId="4665"/>
    <cellStyle name="常规 2 2 19 2" xfId="4666"/>
    <cellStyle name="常规 136 4 4" xfId="4667"/>
    <cellStyle name="常规 136 4 5" xfId="4668"/>
    <cellStyle name="常规 136 4 6" xfId="4669"/>
    <cellStyle name="常规 136 4 7" xfId="4670"/>
    <cellStyle name="常规 2 10 2 10" xfId="4671"/>
    <cellStyle name="常规 136 4 8" xfId="4672"/>
    <cellStyle name="常规 136 4 9" xfId="4673"/>
    <cellStyle name="输出 2 2 2" xfId="4674"/>
    <cellStyle name="常规 14 2 10" xfId="4675"/>
    <cellStyle name="常规 14 2 2" xfId="4676"/>
    <cellStyle name="常规 14 2 2 5" xfId="4677"/>
    <cellStyle name="常规 17 3 5 2" xfId="4678"/>
    <cellStyle name="常规 3 13 7" xfId="4679"/>
    <cellStyle name="常规 14 2 3" xfId="4680"/>
    <cellStyle name="常规 3 2 2 6 2" xfId="4681"/>
    <cellStyle name="常规 17 3 5 3" xfId="4682"/>
    <cellStyle name="常规 2 11 5 2" xfId="4683"/>
    <cellStyle name="常规 3 13 8" xfId="4684"/>
    <cellStyle name="常规 14 2 4" xfId="4685"/>
    <cellStyle name="常规 2 11 5 5" xfId="4686"/>
    <cellStyle name="常规 14 2 7" xfId="4687"/>
    <cellStyle name="常规 2 11 5 6" xfId="4688"/>
    <cellStyle name="常规 14 2 8" xfId="4689"/>
    <cellStyle name="常规 2 11 5 7" xfId="4690"/>
    <cellStyle name="常规 3 22 7 2" xfId="4691"/>
    <cellStyle name="常规 3 17 7 2" xfId="4692"/>
    <cellStyle name="常规 14 2 9" xfId="4693"/>
    <cellStyle name="常规 14 3 2" xfId="4694"/>
    <cellStyle name="常规 14 3 3" xfId="4695"/>
    <cellStyle name="常规 14 3 3 5" xfId="4696"/>
    <cellStyle name="常规 3 2 2 7 2" xfId="4697"/>
    <cellStyle name="常规 2 11 6 2" xfId="4698"/>
    <cellStyle name="常规 3 14 8" xfId="4699"/>
    <cellStyle name="常规 14 3 4" xfId="4700"/>
    <cellStyle name="常规 2 11 6 2 5" xfId="4701"/>
    <cellStyle name="常规 14 3 4 5" xfId="4702"/>
    <cellStyle name="常规 2 11 6 5" xfId="4703"/>
    <cellStyle name="常规 14 3 7" xfId="4704"/>
    <cellStyle name="常规 2 11 6 6" xfId="4705"/>
    <cellStyle name="常规 14 3 8" xfId="4706"/>
    <cellStyle name="常规 2 11 6 7" xfId="4707"/>
    <cellStyle name="常规 3 22 8 2" xfId="4708"/>
    <cellStyle name="常规 3 17 8 2" xfId="4709"/>
    <cellStyle name="常规 14 3 9" xfId="4710"/>
    <cellStyle name="常规 14 4" xfId="4711"/>
    <cellStyle name="常规 14 4 2" xfId="4712"/>
    <cellStyle name="常规 14 4 3" xfId="4713"/>
    <cellStyle name="常规 3 2 2 8 2" xfId="4714"/>
    <cellStyle name="常规 2 11 7 2" xfId="4715"/>
    <cellStyle name="常规 3 20 8" xfId="4716"/>
    <cellStyle name="常规 3 15 8" xfId="4717"/>
    <cellStyle name="常规 14 4 4" xfId="4718"/>
    <cellStyle name="常规 2 11 7 2 3" xfId="4719"/>
    <cellStyle name="常规 14 4 4 3" xfId="4720"/>
    <cellStyle name="常规 2 11 7 2 4" xfId="4721"/>
    <cellStyle name="常规 14 4 4 4" xfId="4722"/>
    <cellStyle name="常规 2 11 7 2 5" xfId="4723"/>
    <cellStyle name="常规 14 4 4 5" xfId="4724"/>
    <cellStyle name="常规 2 11 7 3 3" xfId="4725"/>
    <cellStyle name="常规 14 4 5 3" xfId="4726"/>
    <cellStyle name="常规 2 11 7 3 4" xfId="4727"/>
    <cellStyle name="常规 14 4 5 4" xfId="4728"/>
    <cellStyle name="常规 2 11 7 3 5" xfId="4729"/>
    <cellStyle name="常规 14 4 5 5" xfId="4730"/>
    <cellStyle name="常规 2 11 7 7" xfId="4731"/>
    <cellStyle name="常规 14 4 9" xfId="4732"/>
    <cellStyle name="常规 2 4" xfId="4733"/>
    <cellStyle name="常规 4 3 3 5 2" xfId="4734"/>
    <cellStyle name="常规 15 2 10" xfId="4735"/>
    <cellStyle name="常规 15 2 2 5" xfId="4736"/>
    <cellStyle name="常规 15 2 3 5" xfId="4737"/>
    <cellStyle name="常规 2 12 5 4" xfId="4738"/>
    <cellStyle name="常规 17 4 5 5" xfId="4739"/>
    <cellStyle name="常规 4 11 6 2" xfId="4740"/>
    <cellStyle name="常规 15 2 6" xfId="4741"/>
    <cellStyle name="常规 15 2 7" xfId="4742"/>
    <cellStyle name="常规 15 2 8" xfId="4743"/>
    <cellStyle name="常规 15 3 10" xfId="4744"/>
    <cellStyle name="常规 15 3 2 5" xfId="4745"/>
    <cellStyle name="常规 15 3 3 5" xfId="4746"/>
    <cellStyle name="汇总 2 2" xfId="4747"/>
    <cellStyle name="常规 15 3 4 5" xfId="4748"/>
    <cellStyle name="常规 15 3 6" xfId="4749"/>
    <cellStyle name="常规 15 3 7" xfId="4750"/>
    <cellStyle name="常规 15 3 8" xfId="4751"/>
    <cellStyle name="常规 2" xfId="4752"/>
    <cellStyle name="常规 15 4 2 2" xfId="4753"/>
    <cellStyle name="常规 15 4 2 5" xfId="4754"/>
    <cellStyle name="常规 15 4 3 2" xfId="4755"/>
    <cellStyle name="常规 15 4 3 5" xfId="4756"/>
    <cellStyle name="常规 15 4 4 2" xfId="4757"/>
    <cellStyle name="常规 15 4 4 3" xfId="4758"/>
    <cellStyle name="常规 15 4 4 4" xfId="4759"/>
    <cellStyle name="常规 15 4 4 5" xfId="4760"/>
    <cellStyle name="常规 15 4 5 2" xfId="4761"/>
    <cellStyle name="常规 15 4 5 3" xfId="4762"/>
    <cellStyle name="常规 2 11 10 2" xfId="4763"/>
    <cellStyle name="常规 2 12 7 3 4" xfId="4764"/>
    <cellStyle name="常规 15 4 5 4" xfId="4765"/>
    <cellStyle name="常规 2 11 10 3" xfId="4766"/>
    <cellStyle name="常规 2 2 8 2 2" xfId="4767"/>
    <cellStyle name="常规 2 12 7 3 5" xfId="4768"/>
    <cellStyle name="常规 15 4 5 5" xfId="4769"/>
    <cellStyle name="常规 15 4 6" xfId="4770"/>
    <cellStyle name="常规 15 4 7" xfId="4771"/>
    <cellStyle name="常规 15 4 8" xfId="4772"/>
    <cellStyle name="常规 16 2 2 2" xfId="4773"/>
    <cellStyle name="常规 16 2 2 3" xfId="4774"/>
    <cellStyle name="强调文字颜色 2 3 2 2" xfId="4775"/>
    <cellStyle name="常规 16 2 2 4" xfId="4776"/>
    <cellStyle name="常规 16 2 2 5" xfId="4777"/>
    <cellStyle name="常规 16 2 3" xfId="4778"/>
    <cellStyle name="常规 16 2 3 2" xfId="4779"/>
    <cellStyle name="常规 16 2 3 3" xfId="4780"/>
    <cellStyle name="常规 16 2 3 4" xfId="4781"/>
    <cellStyle name="常规 16 2 3 5" xfId="4782"/>
    <cellStyle name="常规 16 2 4" xfId="4783"/>
    <cellStyle name="常规 16 2 4 2" xfId="4784"/>
    <cellStyle name="常规 16 2 9" xfId="4785"/>
    <cellStyle name="常规 16 3 2 3" xfId="4786"/>
    <cellStyle name="常规 16 3 2 4" xfId="4787"/>
    <cellStyle name="常规 16 3 2 5" xfId="4788"/>
    <cellStyle name="常规 16 3 3 2" xfId="4789"/>
    <cellStyle name="常规 16 3 3 3" xfId="4790"/>
    <cellStyle name="常规 16 3 3 4" xfId="4791"/>
    <cellStyle name="常规 16 3 3 5" xfId="4792"/>
    <cellStyle name="常规 16 3 4 2" xfId="4793"/>
    <cellStyle name="常规 16 3 4 3" xfId="4794"/>
    <cellStyle name="常规 16 3 4 4" xfId="4795"/>
    <cellStyle name="常规 16 3 4 5" xfId="4796"/>
    <cellStyle name="常规 16 3 9" xfId="4797"/>
    <cellStyle name="常规 16 4 2 2" xfId="4798"/>
    <cellStyle name="常规 16 4 2 3" xfId="4799"/>
    <cellStyle name="常规 16 4 2 4" xfId="4800"/>
    <cellStyle name="常规 16 4 2 5" xfId="4801"/>
    <cellStyle name="常规 16 4 3 2" xfId="4802"/>
    <cellStyle name="常规 16 4 3 5" xfId="4803"/>
    <cellStyle name="常规 16 4 4 2" xfId="4804"/>
    <cellStyle name="常规 16 4 4 5" xfId="4805"/>
    <cellStyle name="常规 16 4 5 5" xfId="4806"/>
    <cellStyle name="常规 16 4 9" xfId="4807"/>
    <cellStyle name="常规 22 2 2" xfId="4808"/>
    <cellStyle name="常规 17 2 2" xfId="4809"/>
    <cellStyle name="常规 17 2 2 4" xfId="4810"/>
    <cellStyle name="常规 2 10 2 3" xfId="4811"/>
    <cellStyle name="常规 17 2 2 5" xfId="4812"/>
    <cellStyle name="常规 2 10 2 4" xfId="4813"/>
    <cellStyle name="常规 17 2 3" xfId="4814"/>
    <cellStyle name="常规 17 3 10" xfId="4815"/>
    <cellStyle name="常规 22 3 2" xfId="4816"/>
    <cellStyle name="常规 17 3 2" xfId="4817"/>
    <cellStyle name="常规 17 3 2 4" xfId="4818"/>
    <cellStyle name="常规 2 11 2 3" xfId="4819"/>
    <cellStyle name="常规 3 10 9" xfId="4820"/>
    <cellStyle name="常规 17 3 3" xfId="4821"/>
    <cellStyle name="好 3" xfId="4822"/>
    <cellStyle name="常规 17 3 3 2" xfId="4823"/>
    <cellStyle name="常规 3 11 7" xfId="4824"/>
    <cellStyle name="常规 3 2 2 4 2" xfId="4825"/>
    <cellStyle name="常规 17 3 3 3" xfId="4826"/>
    <cellStyle name="常规 2 11 3 2" xfId="4827"/>
    <cellStyle name="常规 3 11 8" xfId="4828"/>
    <cellStyle name="常规 17 3 4" xfId="4829"/>
    <cellStyle name="常规 17 3 4 2" xfId="4830"/>
    <cellStyle name="常规 3 12 7" xfId="4831"/>
    <cellStyle name="常规 3 2 2 5 2" xfId="4832"/>
    <cellStyle name="常规 17 3 4 3" xfId="4833"/>
    <cellStyle name="常规 2 11 4 2" xfId="4834"/>
    <cellStyle name="常规 3 12 8" xfId="4835"/>
    <cellStyle name="常规 17 3 9" xfId="4836"/>
    <cellStyle name="常规 19 2 3 5" xfId="4837"/>
    <cellStyle name="常规 17 4 2 2" xfId="4838"/>
    <cellStyle name="常规 3 2 3 3 2" xfId="4839"/>
    <cellStyle name="常规 17 4 2 3" xfId="4840"/>
    <cellStyle name="常规 2 12 2 2" xfId="4841"/>
    <cellStyle name="常规 17 4 2 4" xfId="4842"/>
    <cellStyle name="常规 2 12 2 3" xfId="4843"/>
    <cellStyle name="常规 17 4 2 5" xfId="4844"/>
    <cellStyle name="常规 2 12 2 4" xfId="4845"/>
    <cellStyle name="常规 4 11 3 2" xfId="4846"/>
    <cellStyle name="常规 17 4 3 2" xfId="4847"/>
    <cellStyle name="常规 3 2 3 4 2" xfId="4848"/>
    <cellStyle name="常规 17 4 3 3" xfId="4849"/>
    <cellStyle name="常规 2 12 3 2" xfId="4850"/>
    <cellStyle name="常规 17 4 4 2" xfId="4851"/>
    <cellStyle name="常规 3 2 3 5 2" xfId="4852"/>
    <cellStyle name="常规 17 4 4 3" xfId="4853"/>
    <cellStyle name="常规 2 12 4 2" xfId="4854"/>
    <cellStyle name="常规 17 4 9" xfId="4855"/>
    <cellStyle name="常规 19 2 4 5" xfId="4856"/>
    <cellStyle name="常规 18 3 8" xfId="4857"/>
    <cellStyle name="常规 19 3 3 4" xfId="4858"/>
    <cellStyle name="常规 18 2 10" xfId="4859"/>
    <cellStyle name="常规 23 2 2" xfId="4860"/>
    <cellStyle name="常规 18 2 2" xfId="4861"/>
    <cellStyle name="常规 4 3 22 2" xfId="4862"/>
    <cellStyle name="常规 4 3 17 2" xfId="4863"/>
    <cellStyle name="常规 18 2 2 4" xfId="4864"/>
    <cellStyle name="常规 18 2 2 5" xfId="4865"/>
    <cellStyle name="常规 18 2 3" xfId="4866"/>
    <cellStyle name="常规 18 2 8" xfId="4867"/>
    <cellStyle name="常规 19 3 2 4" xfId="4868"/>
    <cellStyle name="常规 18 2 9" xfId="4869"/>
    <cellStyle name="常规 19 3 2 5" xfId="4870"/>
    <cellStyle name="链接单元格 3 2" xfId="4871"/>
    <cellStyle name="常规 18 3 10" xfId="4872"/>
    <cellStyle name="常规 23 3 2" xfId="4873"/>
    <cellStyle name="常规 18 3 2" xfId="4874"/>
    <cellStyle name="常规 4 3 18 2" xfId="4875"/>
    <cellStyle name="常规 18 3 2 4" xfId="4876"/>
    <cellStyle name="常规 18 3 3" xfId="4877"/>
    <cellStyle name="常规 18 3 3 2" xfId="4878"/>
    <cellStyle name="常规 3 3 2 4 2" xfId="4879"/>
    <cellStyle name="常规 18 3 3 3" xfId="4880"/>
    <cellStyle name="常规 3 3 2 5 2" xfId="4881"/>
    <cellStyle name="常规 18 3 4 3" xfId="4882"/>
    <cellStyle name="常规 18 3 4 4" xfId="4883"/>
    <cellStyle name="常规 18 3 4 5" xfId="4884"/>
    <cellStyle name="常规 18 3 5 2" xfId="4885"/>
    <cellStyle name="常规 3 3 2 6 2" xfId="4886"/>
    <cellStyle name="常规 18 3 5 3" xfId="4887"/>
    <cellStyle name="常规 18 3 5 4" xfId="4888"/>
    <cellStyle name="常规 18 3 5 5" xfId="4889"/>
    <cellStyle name="常规 18 3 9" xfId="4890"/>
    <cellStyle name="常规 19 3 3 5" xfId="4891"/>
    <cellStyle name="常规 18 4 2 2" xfId="4892"/>
    <cellStyle name="常规 3 3 3 3 2" xfId="4893"/>
    <cellStyle name="常规 18 4 2 3" xfId="4894"/>
    <cellStyle name="常规 18 4 2 4" xfId="4895"/>
    <cellStyle name="常规 18 4 2 5" xfId="4896"/>
    <cellStyle name="常规 18 4 3 2" xfId="4897"/>
    <cellStyle name="常规 3 3 3 4 2" xfId="4898"/>
    <cellStyle name="常规 18 4 3 3" xfId="4899"/>
    <cellStyle name="常规 18 4 3 5" xfId="4900"/>
    <cellStyle name="常规 18 4 4 2" xfId="4901"/>
    <cellStyle name="常规 3 3 3 5 2" xfId="4902"/>
    <cellStyle name="常规 18 4 4 3" xfId="4903"/>
    <cellStyle name="常规 18 4 4 4" xfId="4904"/>
    <cellStyle name="常规 18 4 5 4" xfId="4905"/>
    <cellStyle name="常规 18 4 5 5" xfId="4906"/>
    <cellStyle name="常规 18 4 6" xfId="4907"/>
    <cellStyle name="常规 19 3 4 2" xfId="4908"/>
    <cellStyle name="常规 3 4 2 5 2" xfId="4909"/>
    <cellStyle name="常规 18 4 7" xfId="4910"/>
    <cellStyle name="常规 19 3 4 3" xfId="4911"/>
    <cellStyle name="常规 18 4 8" xfId="4912"/>
    <cellStyle name="常规 19 3 4 4" xfId="4913"/>
    <cellStyle name="常规 18 4 9" xfId="4914"/>
    <cellStyle name="常规 19 3 4 5" xfId="4915"/>
    <cellStyle name="常规 19 2 10" xfId="4916"/>
    <cellStyle name="常规 24 2 2" xfId="4917"/>
    <cellStyle name="常规 19 2 2" xfId="4918"/>
    <cellStyle name="常规 19 2 3" xfId="4919"/>
    <cellStyle name="常规 19 2 4" xfId="4920"/>
    <cellStyle name="常规 19 2 5 2" xfId="4921"/>
    <cellStyle name="常规 2 11 2 10" xfId="4922"/>
    <cellStyle name="常规 19 2 5 3" xfId="4923"/>
    <cellStyle name="常规 3 4 3 3 2" xfId="4924"/>
    <cellStyle name="常规 19 2 7" xfId="4925"/>
    <cellStyle name="常规 19 4 2 3" xfId="4926"/>
    <cellStyle name="常规 19 2 8" xfId="4927"/>
    <cellStyle name="常规 19 4 2 4" xfId="4928"/>
    <cellStyle name="常规 19 2 9" xfId="4929"/>
    <cellStyle name="常规 19 4 2 5" xfId="4930"/>
    <cellStyle name="常规 19 3 10" xfId="4931"/>
    <cellStyle name="常规 24 3 2" xfId="4932"/>
    <cellStyle name="常规 19 3 2" xfId="4933"/>
    <cellStyle name="常规 19 3 3" xfId="4934"/>
    <cellStyle name="常规 19 3 4" xfId="4935"/>
    <cellStyle name="常规 3 4 3 4 2" xfId="4936"/>
    <cellStyle name="常规 19 3 7" xfId="4937"/>
    <cellStyle name="常规 19 4 3 3" xfId="4938"/>
    <cellStyle name="常规 19 3 8" xfId="4939"/>
    <cellStyle name="常规 19 4 3 4" xfId="4940"/>
    <cellStyle name="常规 19 3 9" xfId="4941"/>
    <cellStyle name="常规 19 4 3 5" xfId="4942"/>
    <cellStyle name="常规 19 4 10" xfId="4943"/>
    <cellStyle name="常规 19 4 4 5" xfId="4944"/>
    <cellStyle name="常规 19 4 9" xfId="4945"/>
    <cellStyle name="常规 6 3" xfId="4946"/>
    <cellStyle name="常规 193" xfId="4947"/>
    <cellStyle name="常规 6 3 2" xfId="4948"/>
    <cellStyle name="常规 193 2" xfId="4949"/>
    <cellStyle name="常规 193 3" xfId="4950"/>
    <cellStyle name="常规 2 10" xfId="4951"/>
    <cellStyle name="强调文字颜色 3 3" xfId="4952"/>
    <cellStyle name="常规 2 10 10" xfId="4953"/>
    <cellStyle name="常规 4 26 2 2" xfId="4954"/>
    <cellStyle name="常规 2 12 2 3 4" xfId="4955"/>
    <cellStyle name="常规 2 10 10 2" xfId="4956"/>
    <cellStyle name="常规 2 10 11" xfId="4957"/>
    <cellStyle name="常规 2 12 2 4 4" xfId="4958"/>
    <cellStyle name="常规 2 10 11 2" xfId="4959"/>
    <cellStyle name="常规 2 10 12" xfId="4960"/>
    <cellStyle name="常规 4 4 10 3 2" xfId="4961"/>
    <cellStyle name="常规 2 10 13" xfId="4962"/>
    <cellStyle name="常规 2 10 2" xfId="4963"/>
    <cellStyle name="强调文字颜色 3 3 2" xfId="4964"/>
    <cellStyle name="常规 2 10 2 2 2" xfId="4965"/>
    <cellStyle name="常规 2 10 2 2 5" xfId="4966"/>
    <cellStyle name="警告文本 2 3" xfId="4967"/>
    <cellStyle name="常规 2 10 2 3 2" xfId="4968"/>
    <cellStyle name="常规 2 10 2 3 3" xfId="4969"/>
    <cellStyle name="常规 2 10 2 3 5" xfId="4970"/>
    <cellStyle name="警告文本 3 3" xfId="4971"/>
    <cellStyle name="常规 2 10 2 4 2" xfId="4972"/>
    <cellStyle name="常规 2 10 2 4 3" xfId="4973"/>
    <cellStyle name="常规 2 10 2 4 4" xfId="4974"/>
    <cellStyle name="常规 4 4 3 4 2" xfId="4975"/>
    <cellStyle name="常规 2 10 2 4 5" xfId="4976"/>
    <cellStyle name="常规 2 10 2 5" xfId="4977"/>
    <cellStyle name="常规 2 10 2 5 2" xfId="4978"/>
    <cellStyle name="常规 2 10 2 5 3" xfId="4979"/>
    <cellStyle name="常规 2 10 2 5 4" xfId="4980"/>
    <cellStyle name="常规 4 4 3 5 2" xfId="4981"/>
    <cellStyle name="常规 2 10 2 5 5" xfId="4982"/>
    <cellStyle name="常规 2 10 2 6" xfId="4983"/>
    <cellStyle name="常规 2 10 2 7" xfId="4984"/>
    <cellStyle name="常规 3 21 4 2" xfId="4985"/>
    <cellStyle name="常规 3 16 4 2" xfId="4986"/>
    <cellStyle name="常规 2 10 2 8" xfId="4987"/>
    <cellStyle name="常规 2 10 2 9" xfId="4988"/>
    <cellStyle name="常规 2 10 3 2 2" xfId="4989"/>
    <cellStyle name="常规 2 10 3 2 3" xfId="4990"/>
    <cellStyle name="常规 6 6 2 2" xfId="4991"/>
    <cellStyle name="常规 2 10 3 2 4" xfId="4992"/>
    <cellStyle name="常规 2 10 3 2 5" xfId="4993"/>
    <cellStyle name="常规 2 10 4 2 5" xfId="4994"/>
    <cellStyle name="常规 2 10 5 4 5" xfId="4995"/>
    <cellStyle name="常规 2 10 5 5 5" xfId="4996"/>
    <cellStyle name="常规 2 10 5 8" xfId="4997"/>
    <cellStyle name="常规 2 10 5 9" xfId="4998"/>
    <cellStyle name="常规 2 10 6 4 5" xfId="4999"/>
    <cellStyle name="常规 2 12 2 2 2" xfId="5000"/>
    <cellStyle name="常规 2 10 6 5 5" xfId="5001"/>
    <cellStyle name="常规 2 11 8 2 3" xfId="5002"/>
    <cellStyle name="常规 2 10 6 8" xfId="5003"/>
    <cellStyle name="常规 2 11 8 2 4" xfId="5004"/>
    <cellStyle name="常规 2 10 6 9" xfId="5005"/>
    <cellStyle name="常规 2 10 8 4" xfId="5006"/>
    <cellStyle name="常规 2 5 2 2" xfId="5007"/>
    <cellStyle name="常规 2 10 7 10" xfId="5008"/>
    <cellStyle name="常规 2 10 7 4 4" xfId="5009"/>
    <cellStyle name="常规 4 4 8 4 2" xfId="5010"/>
    <cellStyle name="常规 2 10 7 4 5" xfId="5011"/>
    <cellStyle name="常规 2 10 7 5 4" xfId="5012"/>
    <cellStyle name="常规 4 4 8 5 2" xfId="5013"/>
    <cellStyle name="常规 2 12 3 2 2" xfId="5014"/>
    <cellStyle name="常规 2 10 7 5 5" xfId="5015"/>
    <cellStyle name="常规 2 11 8 3 3" xfId="5016"/>
    <cellStyle name="常规 2 10 7 8" xfId="5017"/>
    <cellStyle name="常规 2 11 8 3 4" xfId="5018"/>
    <cellStyle name="常规 2 10 7 9" xfId="5019"/>
    <cellStyle name="常规 2 10 8 2" xfId="5020"/>
    <cellStyle name="常规 2 10 8 2 2" xfId="5021"/>
    <cellStyle name="常规 2 10 8 2 3" xfId="5022"/>
    <cellStyle name="常规 2 10 8 2 4" xfId="5023"/>
    <cellStyle name="常规 4 4 9 2 2" xfId="5024"/>
    <cellStyle name="常规 2 10 8 2 5" xfId="5025"/>
    <cellStyle name="常规 2 10 8 3" xfId="5026"/>
    <cellStyle name="常规 2 10 8 3 3" xfId="5027"/>
    <cellStyle name="常规 2 10 8 3 4" xfId="5028"/>
    <cellStyle name="常规 4 4 9 3 2" xfId="5029"/>
    <cellStyle name="常规 2 10 8 3 5" xfId="5030"/>
    <cellStyle name="常规 2 10 8 4 3" xfId="5031"/>
    <cellStyle name="常规 2 10 8 4 4" xfId="5032"/>
    <cellStyle name="常规 4 4 9 4 2" xfId="5033"/>
    <cellStyle name="常规 2 10 8 5" xfId="5034"/>
    <cellStyle name="常规 2 10 8 5 3" xfId="5035"/>
    <cellStyle name="常规 2 10 8 5 4" xfId="5036"/>
    <cellStyle name="常规 4 4 9 5 2" xfId="5037"/>
    <cellStyle name="常规 2 12 4 2 2" xfId="5038"/>
    <cellStyle name="常规 2 10 8 5 5" xfId="5039"/>
    <cellStyle name="常规 2 10 8 6" xfId="5040"/>
    <cellStyle name="常规 2 11 8 4 2" xfId="5041"/>
    <cellStyle name="常规 2 10 8 7" xfId="5042"/>
    <cellStyle name="常规 2 11 8 4 3" xfId="5043"/>
    <cellStyle name="常规 2 10 8 8" xfId="5044"/>
    <cellStyle name="常规 2 11 8 4 4" xfId="5045"/>
    <cellStyle name="常规 2 10 8 9" xfId="5046"/>
    <cellStyle name="常规 2 10 9 2" xfId="5047"/>
    <cellStyle name="常规 2 10 9 3" xfId="5048"/>
    <cellStyle name="常规 2 10 9 4" xfId="5049"/>
    <cellStyle name="常规 2 5 3 2" xfId="5050"/>
    <cellStyle name="常规 2 10 9 5" xfId="5051"/>
    <cellStyle name="常规 2 11" xfId="5052"/>
    <cellStyle name="常规 2 11 10" xfId="5053"/>
    <cellStyle name="常规 4 26 7 2" xfId="5054"/>
    <cellStyle name="常规 2 11 10 4" xfId="5055"/>
    <cellStyle name="常规 2 11 10 5" xfId="5056"/>
    <cellStyle name="常规 2 11 11" xfId="5057"/>
    <cellStyle name="常规 2 11 11 2" xfId="5058"/>
    <cellStyle name="常规 2 12 7 4 4" xfId="5059"/>
    <cellStyle name="常规 3 4 2 7" xfId="5060"/>
    <cellStyle name="常规 2 11 11 3" xfId="5061"/>
    <cellStyle name="常规 2 2 8 3 2" xfId="5062"/>
    <cellStyle name="常规 2 12 7 4 5" xfId="5063"/>
    <cellStyle name="常规 3 4 2 8" xfId="5064"/>
    <cellStyle name="常规 2 11 11 4" xfId="5065"/>
    <cellStyle name="常规 3 4 2 9" xfId="5066"/>
    <cellStyle name="常规 2 11 11 5" xfId="5067"/>
    <cellStyle name="常规 2 11 12" xfId="5068"/>
    <cellStyle name="常规 2 11 12 2" xfId="5069"/>
    <cellStyle name="常规 2 12 7 5 4" xfId="5070"/>
    <cellStyle name="常规 3 4 3 7" xfId="5071"/>
    <cellStyle name="常规 2 11 12 3" xfId="5072"/>
    <cellStyle name="常规 2 2 8 4 2" xfId="5073"/>
    <cellStyle name="常规 2 12 7 5 5" xfId="5074"/>
    <cellStyle name="常规 3 4 3 8" xfId="5075"/>
    <cellStyle name="常规 2 11 12 4" xfId="5076"/>
    <cellStyle name="常规 3 4 3 9" xfId="5077"/>
    <cellStyle name="常规 2 11 12 5" xfId="5078"/>
    <cellStyle name="常规 2 11 16" xfId="5079"/>
    <cellStyle name="常规 2 11 17" xfId="5080"/>
    <cellStyle name="常规 3 2 2 3" xfId="5081"/>
    <cellStyle name="常规 2 11 2" xfId="5082"/>
    <cellStyle name="常规 2 11 2 2 2" xfId="5083"/>
    <cellStyle name="常规 3 10 8 2" xfId="5084"/>
    <cellStyle name="常规 2 11 2 2 3" xfId="5085"/>
    <cellStyle name="常规 2 11 2 2 4" xfId="5086"/>
    <cellStyle name="常规 2 11 2 3 2" xfId="5087"/>
    <cellStyle name="常规 2 11 2 3 3" xfId="5088"/>
    <cellStyle name="常规 2 11 2 3 4" xfId="5089"/>
    <cellStyle name="常规 2 11 2 3 5" xfId="5090"/>
    <cellStyle name="常规 2 11 2 4 2" xfId="5091"/>
    <cellStyle name="常规 2 11 2 4 3" xfId="5092"/>
    <cellStyle name="常规 2 11 2 4 4" xfId="5093"/>
    <cellStyle name="常规 2 11 2 4 5" xfId="5094"/>
    <cellStyle name="常规 2 11 3 10" xfId="5095"/>
    <cellStyle name="常规 2 11 3 2 2" xfId="5096"/>
    <cellStyle name="常规 3 11 8 2" xfId="5097"/>
    <cellStyle name="常规 2 11 3 2 3" xfId="5098"/>
    <cellStyle name="常规 2 11 3 2 4" xfId="5099"/>
    <cellStyle name="常规 2 11 4 2 2" xfId="5100"/>
    <cellStyle name="常规 3 12 8 2" xfId="5101"/>
    <cellStyle name="常规 2 11 4 2 3" xfId="5102"/>
    <cellStyle name="常规 2 11 4 2 4" xfId="5103"/>
    <cellStyle name="常规 2 11 5 5 5" xfId="5104"/>
    <cellStyle name="常规 2 11 5 8" xfId="5105"/>
    <cellStyle name="常规 2 11 5 9" xfId="5106"/>
    <cellStyle name="常规 2 11 6 4 5" xfId="5107"/>
    <cellStyle name="常规 2 11 6 5 5" xfId="5108"/>
    <cellStyle name="常规 2 11 6 8" xfId="5109"/>
    <cellStyle name="常规 2 11 6 9" xfId="5110"/>
    <cellStyle name="常规 2 11 7 4 2" xfId="5111"/>
    <cellStyle name="常规 2 11 7 4 3" xfId="5112"/>
    <cellStyle name="常规 2 11 7 4 4" xfId="5113"/>
    <cellStyle name="常规 2 11 7 4 5" xfId="5114"/>
    <cellStyle name="常规 2 11 7 5 2" xfId="5115"/>
    <cellStyle name="常规 2 11 7 5 3" xfId="5116"/>
    <cellStyle name="常规 2 11 7 5 4" xfId="5117"/>
    <cellStyle name="常规 2 11 7 5 5" xfId="5118"/>
    <cellStyle name="常规 2 11 7 8" xfId="5119"/>
    <cellStyle name="常规 2 11 7 9" xfId="5120"/>
    <cellStyle name="常规 2 11 8 2" xfId="5121"/>
    <cellStyle name="常规 3 21 8" xfId="5122"/>
    <cellStyle name="常规 3 16 8" xfId="5123"/>
    <cellStyle name="常规 2 11 8 2 5" xfId="5124"/>
    <cellStyle name="常规 2 11 8 3" xfId="5125"/>
    <cellStyle name="常规 3 21 9" xfId="5126"/>
    <cellStyle name="常规 3 16 9" xfId="5127"/>
    <cellStyle name="常规 2 11 8 4" xfId="5128"/>
    <cellStyle name="常规 2 6 2 2" xfId="5129"/>
    <cellStyle name="常规 2 11 8 5" xfId="5130"/>
    <cellStyle name="常规 2 11 8 5 2" xfId="5131"/>
    <cellStyle name="常规 2 11 8 5 3" xfId="5132"/>
    <cellStyle name="常规 2 11 8 5 4" xfId="5133"/>
    <cellStyle name="常规 2 11 8 6" xfId="5134"/>
    <cellStyle name="常规 2 11 8 7" xfId="5135"/>
    <cellStyle name="常规 2 11 8 8" xfId="5136"/>
    <cellStyle name="常规 2 11 8 9" xfId="5137"/>
    <cellStyle name="常规 2 11 9" xfId="5138"/>
    <cellStyle name="常规 2 11 9 2" xfId="5139"/>
    <cellStyle name="常规 3 22 8" xfId="5140"/>
    <cellStyle name="常规 3 17 8" xfId="5141"/>
    <cellStyle name="常规 2 11 9 3" xfId="5142"/>
    <cellStyle name="常规 3 22 9" xfId="5143"/>
    <cellStyle name="常规 3 17 9" xfId="5144"/>
    <cellStyle name="常规 2 11 9 4" xfId="5145"/>
    <cellStyle name="常规 2 6 3 2" xfId="5146"/>
    <cellStyle name="常规 2 11 9 5" xfId="5147"/>
    <cellStyle name="常规 2 12 10" xfId="5148"/>
    <cellStyle name="常规 2 12 10 2" xfId="5149"/>
    <cellStyle name="常规 2 12 10 3" xfId="5150"/>
    <cellStyle name="常规 2 13 2 2" xfId="5151"/>
    <cellStyle name="常规 2 12 10 4" xfId="5152"/>
    <cellStyle name="常规 2 12 10 5" xfId="5153"/>
    <cellStyle name="常规 2 12 11 3" xfId="5154"/>
    <cellStyle name="常规 2 13 3 2" xfId="5155"/>
    <cellStyle name="常规 2 12 11 4" xfId="5156"/>
    <cellStyle name="常规 3 2 3 3" xfId="5157"/>
    <cellStyle name="常规 2 12 2" xfId="5158"/>
    <cellStyle name="常规 2 12 2 2 3" xfId="5159"/>
    <cellStyle name="常规 2 12 2 2 4" xfId="5160"/>
    <cellStyle name="常规 2 12 2 3 2" xfId="5161"/>
    <cellStyle name="常规 2 12 2 3 3" xfId="5162"/>
    <cellStyle name="常规 29 6" xfId="5163"/>
    <cellStyle name="常规 2 12 2 4 2" xfId="5164"/>
    <cellStyle name="常规 2 12 2 4 3" xfId="5165"/>
    <cellStyle name="常规 2 12 2 5" xfId="5166"/>
    <cellStyle name="常规 2 12 2 6" xfId="5167"/>
    <cellStyle name="常规 2 12 2 7" xfId="5168"/>
    <cellStyle name="常规 3 23 4 2" xfId="5169"/>
    <cellStyle name="常规 3 18 4 2" xfId="5170"/>
    <cellStyle name="常规 2 12 3 10" xfId="5171"/>
    <cellStyle name="常规 2 12 3 2 3" xfId="5172"/>
    <cellStyle name="常规 2 12 3 2 4" xfId="5173"/>
    <cellStyle name="常规 2 12 3 2 5" xfId="5174"/>
    <cellStyle name="常规 2 12 4 10" xfId="5175"/>
    <cellStyle name="常规 2 12 4 2 3" xfId="5176"/>
    <cellStyle name="常规 2 12 4 2 4" xfId="5177"/>
    <cellStyle name="常规 2 12 4 2 5" xfId="5178"/>
    <cellStyle name="常规 2 12 4 3 3" xfId="5179"/>
    <cellStyle name="常规 2 12 4 3 4" xfId="5180"/>
    <cellStyle name="常规 2 12 4 3 5" xfId="5181"/>
    <cellStyle name="常规 2 12 4 4 2" xfId="5182"/>
    <cellStyle name="常规 2 12 4 4 3" xfId="5183"/>
    <cellStyle name="常规 2 12 4 4 4" xfId="5184"/>
    <cellStyle name="常规 2 12 4 4 5" xfId="5185"/>
    <cellStyle name="常规 2 12 4 5" xfId="5186"/>
    <cellStyle name="常规 2 12 4 5 2" xfId="5187"/>
    <cellStyle name="常规 2 12 4 5 3" xfId="5188"/>
    <cellStyle name="常规 2 12 4 5 4" xfId="5189"/>
    <cellStyle name="常规 2 12 4 5 5" xfId="5190"/>
    <cellStyle name="常规 2 12 4 6" xfId="5191"/>
    <cellStyle name="常规 2 12 4 7" xfId="5192"/>
    <cellStyle name="常规 3 23 6 2" xfId="5193"/>
    <cellStyle name="常规 3 18 6 2" xfId="5194"/>
    <cellStyle name="常规 2 12 4 8" xfId="5195"/>
    <cellStyle name="常规 2 12 4 9" xfId="5196"/>
    <cellStyle name="常规 2 12 5 10" xfId="5197"/>
    <cellStyle name="常规 4 4 10 6" xfId="5198"/>
    <cellStyle name="常规 2 12 5 5" xfId="5199"/>
    <cellStyle name="常规 2 12 5 6" xfId="5200"/>
    <cellStyle name="常规 2 12 5 7" xfId="5201"/>
    <cellStyle name="常规 3 23 7 2" xfId="5202"/>
    <cellStyle name="常规 3 18 7 2" xfId="5203"/>
    <cellStyle name="常规 2 12 5 8" xfId="5204"/>
    <cellStyle name="常规 2 12 5 9" xfId="5205"/>
    <cellStyle name="常规 2 12 6 10" xfId="5206"/>
    <cellStyle name="常规 2 12 6 2 5" xfId="5207"/>
    <cellStyle name="常规 2 12 6 4" xfId="5208"/>
    <cellStyle name="常规 4 11 7 2" xfId="5209"/>
    <cellStyle name="常规 2 2 7 3 2" xfId="5210"/>
    <cellStyle name="常规 2 12 6 4 5" xfId="5211"/>
    <cellStyle name="常规 3 3 2 8" xfId="5212"/>
    <cellStyle name="常规 2 12 6 5" xfId="5213"/>
    <cellStyle name="常规 2 2 7 4 2" xfId="5214"/>
    <cellStyle name="常规 2 12 6 5 5" xfId="5215"/>
    <cellStyle name="常规 3 3 3 8" xfId="5216"/>
    <cellStyle name="常规 2 12 6 6" xfId="5217"/>
    <cellStyle name="常规 2 12 6 7" xfId="5218"/>
    <cellStyle name="常规 3 23 8 2" xfId="5219"/>
    <cellStyle name="常规 3 18 8 2" xfId="5220"/>
    <cellStyle name="常规 2 12 6 8" xfId="5221"/>
    <cellStyle name="常规 2 12 6 9" xfId="5222"/>
    <cellStyle name="常规 2 12 7 2 2" xfId="5223"/>
    <cellStyle name="常规 2 12 7 2 3" xfId="5224"/>
    <cellStyle name="常规 2 12 7 2 4" xfId="5225"/>
    <cellStyle name="常规 2 12 7 2 5" xfId="5226"/>
    <cellStyle name="常规 2 12 7 3 2" xfId="5227"/>
    <cellStyle name="常规 2 12 7 3 3" xfId="5228"/>
    <cellStyle name="常规 2 12 7 4" xfId="5229"/>
    <cellStyle name="常规 4 11 8 2" xfId="5230"/>
    <cellStyle name="常规 2 12 7 4 2" xfId="5231"/>
    <cellStyle name="常规 3 4 2 5" xfId="5232"/>
    <cellStyle name="常规 2 12 7 4 3" xfId="5233"/>
    <cellStyle name="常规 3 4 2 6" xfId="5234"/>
    <cellStyle name="常规 2 12 7 5" xfId="5235"/>
    <cellStyle name="常规 2 12 7 5 2" xfId="5236"/>
    <cellStyle name="常规 3 4 3 5" xfId="5237"/>
    <cellStyle name="常规 2 12 7 5 3" xfId="5238"/>
    <cellStyle name="常规 3 4 3 6" xfId="5239"/>
    <cellStyle name="常规 2 12 7 6" xfId="5240"/>
    <cellStyle name="常规 2 12 7 7" xfId="5241"/>
    <cellStyle name="常规 2 12 7 8" xfId="5242"/>
    <cellStyle name="常规 2 12 7 9" xfId="5243"/>
    <cellStyle name="常规 2 12 8 10" xfId="5244"/>
    <cellStyle name="常规 2 12 8 2 2" xfId="5245"/>
    <cellStyle name="常规 2 12 8 2 3" xfId="5246"/>
    <cellStyle name="常规 2 12 8 2 4" xfId="5247"/>
    <cellStyle name="常规 2 12 8 2 5" xfId="5248"/>
    <cellStyle name="常规 2 12 8 3 2" xfId="5249"/>
    <cellStyle name="常规 2 12 8 3 3" xfId="5250"/>
    <cellStyle name="常规 2 12 8 3 4" xfId="5251"/>
    <cellStyle name="常规 2 12 8 3 5" xfId="5252"/>
    <cellStyle name="常规 2 12 8 4" xfId="5253"/>
    <cellStyle name="常规 2 7 2 2" xfId="5254"/>
    <cellStyle name="常规 2 12 8 4 2" xfId="5255"/>
    <cellStyle name="常规 2 12 8 4 3" xfId="5256"/>
    <cellStyle name="常规 2 12 8 4 4" xfId="5257"/>
    <cellStyle name="常规 2 12 8 4 5" xfId="5258"/>
    <cellStyle name="常规 2 12 8 5" xfId="5259"/>
    <cellStyle name="常规 2 12 8 5 2" xfId="5260"/>
    <cellStyle name="常规 2 12 8 5 3" xfId="5261"/>
    <cellStyle name="常规 2 12 8 5 4" xfId="5262"/>
    <cellStyle name="常规 2 12 8 5 5" xfId="5263"/>
    <cellStyle name="常规 2 12 8 6" xfId="5264"/>
    <cellStyle name="常规 2 12 8 7" xfId="5265"/>
    <cellStyle name="常规 2 12 8 8" xfId="5266"/>
    <cellStyle name="常规 2 12 8 9" xfId="5267"/>
    <cellStyle name="常规 2 12 9 2" xfId="5268"/>
    <cellStyle name="常规 2 12 9 3" xfId="5269"/>
    <cellStyle name="常规 2 12 9 4" xfId="5270"/>
    <cellStyle name="常规 2 7 3 2" xfId="5271"/>
    <cellStyle name="常规 2 12 9 5" xfId="5272"/>
    <cellStyle name="常规 2 13 10 2" xfId="5273"/>
    <cellStyle name="常规 2 13 10 3" xfId="5274"/>
    <cellStyle name="常规 8 2" xfId="5275"/>
    <cellStyle name="常规 3 2 9 3 2" xfId="5276"/>
    <cellStyle name="常规 2 23 2 2" xfId="5277"/>
    <cellStyle name="常规 2 18 2 2" xfId="5278"/>
    <cellStyle name="常规 2 13 10 4" xfId="5279"/>
    <cellStyle name="常规 8 3" xfId="5280"/>
    <cellStyle name="常规 4 2 4 2" xfId="5281"/>
    <cellStyle name="常规 2 13 10 5" xfId="5282"/>
    <cellStyle name="常规 4 6 2" xfId="5283"/>
    <cellStyle name="常规 8 4" xfId="5284"/>
    <cellStyle name="常规 3 2 9 4 2" xfId="5285"/>
    <cellStyle name="常规 2 23 3 2" xfId="5286"/>
    <cellStyle name="常规 2 18 3 2" xfId="5287"/>
    <cellStyle name="常规 2 13 11 4" xfId="5288"/>
    <cellStyle name="常规 9 3" xfId="5289"/>
    <cellStyle name="常规 4 2 5 2" xfId="5290"/>
    <cellStyle name="常规 2 13 11 5" xfId="5291"/>
    <cellStyle name="常规 4 7 2" xfId="5292"/>
    <cellStyle name="常规 9 4" xfId="5293"/>
    <cellStyle name="常规 3 2 9 5 2" xfId="5294"/>
    <cellStyle name="常规 2 23 4 2" xfId="5295"/>
    <cellStyle name="常规 2 18 4 2" xfId="5296"/>
    <cellStyle name="常规 2 13 12 4" xfId="5297"/>
    <cellStyle name="常规 2 13 2" xfId="5298"/>
    <cellStyle name="常规 2 13 5 2" xfId="5299"/>
    <cellStyle name="常规 2 14 2" xfId="5300"/>
    <cellStyle name="常规 2 14 2 2" xfId="5301"/>
    <cellStyle name="常规 2 14 3 2" xfId="5302"/>
    <cellStyle name="常规 2 14 4 2" xfId="5303"/>
    <cellStyle name="常规 2 14 5 2" xfId="5304"/>
    <cellStyle name="常规 2 14 6 2" xfId="5305"/>
    <cellStyle name="常规 2 14 8 2" xfId="5306"/>
    <cellStyle name="常规 2 20 2" xfId="5307"/>
    <cellStyle name="常规 2 15 2" xfId="5308"/>
    <cellStyle name="常规 2 20 2 2" xfId="5309"/>
    <cellStyle name="常规 2 15 2 2" xfId="5310"/>
    <cellStyle name="常规 2 20 8 2" xfId="5311"/>
    <cellStyle name="常规 2 15 8 2" xfId="5312"/>
    <cellStyle name="常规 2 5 5" xfId="5313"/>
    <cellStyle name="常规 2 150" xfId="5314"/>
    <cellStyle name="常规 2 21" xfId="5315"/>
    <cellStyle name="常规 2 16" xfId="5316"/>
    <cellStyle name="常规 2 21 2" xfId="5317"/>
    <cellStyle name="常规 2 16 2" xfId="5318"/>
    <cellStyle name="常规 2 21 2 2" xfId="5319"/>
    <cellStyle name="常规 2 16 2 2" xfId="5320"/>
    <cellStyle name="常规 4 10 8" xfId="5321"/>
    <cellStyle name="常规 2 21 3 2" xfId="5322"/>
    <cellStyle name="常规 2 16 3 2" xfId="5323"/>
    <cellStyle name="常规 4 11 8" xfId="5324"/>
    <cellStyle name="常规 6 18" xfId="5325"/>
    <cellStyle name="常规 2 21 4 2" xfId="5326"/>
    <cellStyle name="常规 2 16 4 2" xfId="5327"/>
    <cellStyle name="常规 4 12 8" xfId="5328"/>
    <cellStyle name="常规 2 21 5 2" xfId="5329"/>
    <cellStyle name="常规 2 16 5 2" xfId="5330"/>
    <cellStyle name="常规 4 13 8" xfId="5331"/>
    <cellStyle name="常规 2 21 6 2" xfId="5332"/>
    <cellStyle name="常规 2 16 6 2" xfId="5333"/>
    <cellStyle name="常规 4 14 8" xfId="5334"/>
    <cellStyle name="常规 2 21 7" xfId="5335"/>
    <cellStyle name="常规 2 16 7" xfId="5336"/>
    <cellStyle name="常规 2 21 7 2" xfId="5337"/>
    <cellStyle name="常规 2 16 7 2" xfId="5338"/>
    <cellStyle name="常规 4 20 8" xfId="5339"/>
    <cellStyle name="常规 4 15 8" xfId="5340"/>
    <cellStyle name="常规 2 21 8" xfId="5341"/>
    <cellStyle name="常规 2 16 8" xfId="5342"/>
    <cellStyle name="常规 2 21 8 2" xfId="5343"/>
    <cellStyle name="常规 2 16 8 2" xfId="5344"/>
    <cellStyle name="常规 4 21 8" xfId="5345"/>
    <cellStyle name="常规 4 16 8" xfId="5346"/>
    <cellStyle name="常规 2 22" xfId="5347"/>
    <cellStyle name="常规 2 17" xfId="5348"/>
    <cellStyle name="常规 3 2 8 3" xfId="5349"/>
    <cellStyle name="常规 2 22 2" xfId="5350"/>
    <cellStyle name="常规 2 17 2" xfId="5351"/>
    <cellStyle name="常规 3 2 8 3 2" xfId="5352"/>
    <cellStyle name="常规 2 22 2 2" xfId="5353"/>
    <cellStyle name="常规 2 17 2 2" xfId="5354"/>
    <cellStyle name="常规 3 2 8 4 2" xfId="5355"/>
    <cellStyle name="常规 2 22 3 2" xfId="5356"/>
    <cellStyle name="常规 2 17 3 2" xfId="5357"/>
    <cellStyle name="常规 3 2 8 5 2" xfId="5358"/>
    <cellStyle name="常规 2 22 4 2" xfId="5359"/>
    <cellStyle name="常规 2 17 4 2" xfId="5360"/>
    <cellStyle name="常规 2 22 7" xfId="5361"/>
    <cellStyle name="常规 2 17 7" xfId="5362"/>
    <cellStyle name="常规 2 22 8" xfId="5363"/>
    <cellStyle name="常规 2 17 8" xfId="5364"/>
    <cellStyle name="常规 2 22 9" xfId="5365"/>
    <cellStyle name="常规 2 17 9" xfId="5366"/>
    <cellStyle name="常规 2 23" xfId="5367"/>
    <cellStyle name="常规 2 18" xfId="5368"/>
    <cellStyle name="常规 3 2 9 3" xfId="5369"/>
    <cellStyle name="常规 2 23 2" xfId="5370"/>
    <cellStyle name="常规 2 18 2" xfId="5371"/>
    <cellStyle name="常规 2 23 5 2" xfId="5372"/>
    <cellStyle name="常规 2 18 5 2" xfId="5373"/>
    <cellStyle name="常规 2 23 6 2" xfId="5374"/>
    <cellStyle name="常规 2 18 6 2" xfId="5375"/>
    <cellStyle name="常规 2 23 7" xfId="5376"/>
    <cellStyle name="常规 2 18 7" xfId="5377"/>
    <cellStyle name="常规 2 23 7 2" xfId="5378"/>
    <cellStyle name="常规 2 18 7 2" xfId="5379"/>
    <cellStyle name="常规 2 23 8" xfId="5380"/>
    <cellStyle name="常规 2 18 8" xfId="5381"/>
    <cellStyle name="常规 2 23 8 2" xfId="5382"/>
    <cellStyle name="常规 2 18 8 2" xfId="5383"/>
    <cellStyle name="常规 2 24" xfId="5384"/>
    <cellStyle name="常规 2 19" xfId="5385"/>
    <cellStyle name="常规 2 24 2" xfId="5386"/>
    <cellStyle name="常规 2 19 2" xfId="5387"/>
    <cellStyle name="常规 2 24 2 2" xfId="5388"/>
    <cellStyle name="常规 2 19 2 2" xfId="5389"/>
    <cellStyle name="常规 2 3 21" xfId="5390"/>
    <cellStyle name="常规 2 3 16" xfId="5391"/>
    <cellStyle name="常规 2 24 3 2" xfId="5392"/>
    <cellStyle name="常规 2 19 3 2" xfId="5393"/>
    <cellStyle name="常规 2 24 4 2" xfId="5394"/>
    <cellStyle name="常规 2 19 4 2" xfId="5395"/>
    <cellStyle name="常规 2 24 5 2" xfId="5396"/>
    <cellStyle name="常规 2 19 5 2" xfId="5397"/>
    <cellStyle name="常规 2 24 6 2" xfId="5398"/>
    <cellStyle name="常规 2 19 6 2" xfId="5399"/>
    <cellStyle name="常规 2 24 7" xfId="5400"/>
    <cellStyle name="常规 2 19 7" xfId="5401"/>
    <cellStyle name="常规 2 24 7 2" xfId="5402"/>
    <cellStyle name="常规 2 19 7 2" xfId="5403"/>
    <cellStyle name="常规 2 24 8" xfId="5404"/>
    <cellStyle name="常规 2 19 8" xfId="5405"/>
    <cellStyle name="常规 2 24 8 2" xfId="5406"/>
    <cellStyle name="常规 2 19 8 2" xfId="5407"/>
    <cellStyle name="常规 2 2 10" xfId="5408"/>
    <cellStyle name="常规 2 2 10 2" xfId="5409"/>
    <cellStyle name="常规 2 2 11" xfId="5410"/>
    <cellStyle name="常规 2 2 11 2" xfId="5411"/>
    <cellStyle name="常规 3 10" xfId="5412"/>
    <cellStyle name="常规 2 2 12" xfId="5413"/>
    <cellStyle name="常规 2 2 12 2" xfId="5414"/>
    <cellStyle name="常规 3 60" xfId="5415"/>
    <cellStyle name="常规 3 55" xfId="5416"/>
    <cellStyle name="常规 2 2 13" xfId="5417"/>
    <cellStyle name="常规 2 2 13 2" xfId="5418"/>
    <cellStyle name="常规 2 2 14" xfId="5419"/>
    <cellStyle name="常规 2 2 14 2" xfId="5420"/>
    <cellStyle name="常规 2 2 20" xfId="5421"/>
    <cellStyle name="常规 2 2 15" xfId="5422"/>
    <cellStyle name="常规 2 2 20 2" xfId="5423"/>
    <cellStyle name="常规 2 2 15 2" xfId="5424"/>
    <cellStyle name="常规 2 2 21" xfId="5425"/>
    <cellStyle name="常规 2 2 16" xfId="5426"/>
    <cellStyle name="常规 2 2 21 2" xfId="5427"/>
    <cellStyle name="常规 2 2 16 2" xfId="5428"/>
    <cellStyle name="常规 4 10" xfId="5429"/>
    <cellStyle name="常规 2 2 22" xfId="5430"/>
    <cellStyle name="常规 2 2 17" xfId="5431"/>
    <cellStyle name="常规 2 2 23" xfId="5432"/>
    <cellStyle name="常规 2 2 18" xfId="5433"/>
    <cellStyle name="常规 2 2 2" xfId="5434"/>
    <cellStyle name="常规 2 2 2 2" xfId="5435"/>
    <cellStyle name="常规 2 2 3" xfId="5436"/>
    <cellStyle name="常规 2 2 3 2" xfId="5437"/>
    <cellStyle name="常规 2 2 4" xfId="5438"/>
    <cellStyle name="常规 2 2 4 2" xfId="5439"/>
    <cellStyle name="常规 2 2 5" xfId="5440"/>
    <cellStyle name="常规 2 2 5 2" xfId="5441"/>
    <cellStyle name="常规 2 2 6" xfId="5442"/>
    <cellStyle name="常规 2 2 6 2" xfId="5443"/>
    <cellStyle name="常规 2 2 6 3" xfId="5444"/>
    <cellStyle name="常规 2 2 7" xfId="5445"/>
    <cellStyle name="常规 2 2 7 2" xfId="5446"/>
    <cellStyle name="常规 2 2 7 3" xfId="5447"/>
    <cellStyle name="常规 2 2 7 5 2" xfId="5448"/>
    <cellStyle name="常规 2 2 8" xfId="5449"/>
    <cellStyle name="常规 2 2 8 2" xfId="5450"/>
    <cellStyle name="常规 2 2 8 3" xfId="5451"/>
    <cellStyle name="常规 2 2 9" xfId="5452"/>
    <cellStyle name="常规 2 2 9 2" xfId="5453"/>
    <cellStyle name="常规 2 30" xfId="5454"/>
    <cellStyle name="常规 2 25" xfId="5455"/>
    <cellStyle name="常规 2 30 2" xfId="5456"/>
    <cellStyle name="常规 2 25 2" xfId="5457"/>
    <cellStyle name="常规 2 30 2 2" xfId="5458"/>
    <cellStyle name="常规 2 25 2 2" xfId="5459"/>
    <cellStyle name="常规 2 30 3 2" xfId="5460"/>
    <cellStyle name="常规 2 25 3 2" xfId="5461"/>
    <cellStyle name="常规 2 30 4 2" xfId="5462"/>
    <cellStyle name="常规 2 25 4 2" xfId="5463"/>
    <cellStyle name="常规 2 30 6 2" xfId="5464"/>
    <cellStyle name="常规 2 25 6 2" xfId="5465"/>
    <cellStyle name="常规 2 30 7" xfId="5466"/>
    <cellStyle name="常规 2 25 7" xfId="5467"/>
    <cellStyle name="常规 2 30 7 2" xfId="5468"/>
    <cellStyle name="常规 2 25 7 2" xfId="5469"/>
    <cellStyle name="常规 2 30 8" xfId="5470"/>
    <cellStyle name="常规 2 25 8" xfId="5471"/>
    <cellStyle name="常规 2 30 8 2" xfId="5472"/>
    <cellStyle name="常规 2 25 8 2" xfId="5473"/>
    <cellStyle name="常规 2 31" xfId="5474"/>
    <cellStyle name="常规 2 26" xfId="5475"/>
    <cellStyle name="常规 2 31 2" xfId="5476"/>
    <cellStyle name="常规 2 26 2" xfId="5477"/>
    <cellStyle name="常规 2 31 2 2" xfId="5478"/>
    <cellStyle name="常规 2 26 2 2" xfId="5479"/>
    <cellStyle name="常规 2 31 3 2" xfId="5480"/>
    <cellStyle name="常规 2 26 3 2" xfId="5481"/>
    <cellStyle name="常规 2 31 7" xfId="5482"/>
    <cellStyle name="常规 2 26 7" xfId="5483"/>
    <cellStyle name="常规 2 31 8" xfId="5484"/>
    <cellStyle name="常规 2 26 8" xfId="5485"/>
    <cellStyle name="常规 2 31 8 2" xfId="5486"/>
    <cellStyle name="常规 2 26 8 2" xfId="5487"/>
    <cellStyle name="常规 2 31 9" xfId="5488"/>
    <cellStyle name="常规 2 26 9" xfId="5489"/>
    <cellStyle name="常规 2 32" xfId="5490"/>
    <cellStyle name="常规 2 27" xfId="5491"/>
    <cellStyle name="常规 2 32 2" xfId="5492"/>
    <cellStyle name="常规 2 27 2" xfId="5493"/>
    <cellStyle name="常规 2 32 2 2" xfId="5494"/>
    <cellStyle name="常规 2 27 2 2" xfId="5495"/>
    <cellStyle name="常规 2 32 3 2" xfId="5496"/>
    <cellStyle name="常规 2 27 3 2" xfId="5497"/>
    <cellStyle name="常规 2 32 4 2" xfId="5498"/>
    <cellStyle name="常规 2 27 4 2" xfId="5499"/>
    <cellStyle name="常规 2 32 7" xfId="5500"/>
    <cellStyle name="常规 2 27 7" xfId="5501"/>
    <cellStyle name="常规 2 32 8" xfId="5502"/>
    <cellStyle name="常规 2 27 8" xfId="5503"/>
    <cellStyle name="常规 2 32 9" xfId="5504"/>
    <cellStyle name="常规 2 27 9" xfId="5505"/>
    <cellStyle name="常规 2 33" xfId="5506"/>
    <cellStyle name="常规 2 28" xfId="5507"/>
    <cellStyle name="常规 2 33 2" xfId="5508"/>
    <cellStyle name="常规 2 28 2" xfId="5509"/>
    <cellStyle name="常规 2 33 2 2" xfId="5510"/>
    <cellStyle name="常规 2 28 2 2" xfId="5511"/>
    <cellStyle name="常规 2 33 3 2" xfId="5512"/>
    <cellStyle name="常规 2 28 3 2" xfId="5513"/>
    <cellStyle name="常规 2 33 4 2" xfId="5514"/>
    <cellStyle name="常规 2 28 4 2" xfId="5515"/>
    <cellStyle name="常规 2 33 5 2" xfId="5516"/>
    <cellStyle name="常规 2 28 5 2" xfId="5517"/>
    <cellStyle name="常规 2 33 6 2" xfId="5518"/>
    <cellStyle name="常规 2 28 6 2" xfId="5519"/>
    <cellStyle name="常规 2 33 7" xfId="5520"/>
    <cellStyle name="常规 2 28 7" xfId="5521"/>
    <cellStyle name="常规 2 33 7 2" xfId="5522"/>
    <cellStyle name="常规 2 28 7 2" xfId="5523"/>
    <cellStyle name="常规 2 33 8" xfId="5524"/>
    <cellStyle name="常规 2 28 8" xfId="5525"/>
    <cellStyle name="常规 2 33 8 2" xfId="5526"/>
    <cellStyle name="常规 2 28 8 2" xfId="5527"/>
    <cellStyle name="常规 2 33 9" xfId="5528"/>
    <cellStyle name="常规 2 28 9" xfId="5529"/>
    <cellStyle name="常规 2 34" xfId="5530"/>
    <cellStyle name="常规 2 29" xfId="5531"/>
    <cellStyle name="常规 2 34 2" xfId="5532"/>
    <cellStyle name="常规 2 29 2" xfId="5533"/>
    <cellStyle name="常规 2 29 9" xfId="5534"/>
    <cellStyle name="常规 2 3 10" xfId="5535"/>
    <cellStyle name="常规 2 3 10 2" xfId="5536"/>
    <cellStyle name="常规 2 3 11" xfId="5537"/>
    <cellStyle name="常规 2 3 11 2" xfId="5538"/>
    <cellStyle name="常规 2 3 12" xfId="5539"/>
    <cellStyle name="常规 2 3 12 2" xfId="5540"/>
    <cellStyle name="常规 2 3 13" xfId="5541"/>
    <cellStyle name="常规 2 3 13 2" xfId="5542"/>
    <cellStyle name="常规 2 3 14" xfId="5543"/>
    <cellStyle name="常规 2 3 14 2" xfId="5544"/>
    <cellStyle name="常规 2 3 20" xfId="5545"/>
    <cellStyle name="常规 2 3 15" xfId="5546"/>
    <cellStyle name="常规 2 3 20 2" xfId="5547"/>
    <cellStyle name="常规 2 3 15 2" xfId="5548"/>
    <cellStyle name="常规 2 3 21 2" xfId="5549"/>
    <cellStyle name="常规 2 3 16 2" xfId="5550"/>
    <cellStyle name="常规 2 3 22 2" xfId="5551"/>
    <cellStyle name="常规 2 3 17 2" xfId="5552"/>
    <cellStyle name="常规 2 3 19 2" xfId="5553"/>
    <cellStyle name="常规 2 3 2" xfId="5554"/>
    <cellStyle name="常规 5 24" xfId="5555"/>
    <cellStyle name="常规 5 19" xfId="5556"/>
    <cellStyle name="常规 2 3 3" xfId="5557"/>
    <cellStyle name="常规 4 3 10" xfId="5558"/>
    <cellStyle name="常规 5 25" xfId="5559"/>
    <cellStyle name="常规 2 3 3 2" xfId="5560"/>
    <cellStyle name="常规 4 3 10 2" xfId="5561"/>
    <cellStyle name="常规 2 3 4" xfId="5562"/>
    <cellStyle name="常规 4 3 11" xfId="5563"/>
    <cellStyle name="常规 2 3 4 2" xfId="5564"/>
    <cellStyle name="常规 4 3 11 2" xfId="5565"/>
    <cellStyle name="常规 2 3 5" xfId="5566"/>
    <cellStyle name="常规 4 3 12" xfId="5567"/>
    <cellStyle name="常规 2 3 5 2" xfId="5568"/>
    <cellStyle name="常规 4 3 12 2" xfId="5569"/>
    <cellStyle name="常规 2 3 6" xfId="5570"/>
    <cellStyle name="常规 4 3 13" xfId="5571"/>
    <cellStyle name="常规 2 3 6 2" xfId="5572"/>
    <cellStyle name="常规 4 3 13 2" xfId="5573"/>
    <cellStyle name="常规 2 3 6 3" xfId="5574"/>
    <cellStyle name="常规 2 3 7" xfId="5575"/>
    <cellStyle name="常规 4 3 14" xfId="5576"/>
    <cellStyle name="常规 2 3 7 2" xfId="5577"/>
    <cellStyle name="常规 4 3 14 2" xfId="5578"/>
    <cellStyle name="常规 2 3 7 3" xfId="5579"/>
    <cellStyle name="常规 2 3 7 3 2" xfId="5580"/>
    <cellStyle name="常规 4 3 2 8" xfId="5581"/>
    <cellStyle name="常规 2 3 7 4 2" xfId="5582"/>
    <cellStyle name="常规 4 3 3 8" xfId="5583"/>
    <cellStyle name="常规 2 3 7 5 2" xfId="5584"/>
    <cellStyle name="常规 2 3 8" xfId="5585"/>
    <cellStyle name="常规 4 3 20" xfId="5586"/>
    <cellStyle name="常规 4 3 15" xfId="5587"/>
    <cellStyle name="常规 2 3 8 2" xfId="5588"/>
    <cellStyle name="常规 4 3 20 2" xfId="5589"/>
    <cellStyle name="常规 4 3 15 2" xfId="5590"/>
    <cellStyle name="常规 2 3 8 2 2" xfId="5591"/>
    <cellStyle name="常规 2 3 8 3" xfId="5592"/>
    <cellStyle name="常规 2 3 8 3 2" xfId="5593"/>
    <cellStyle name="常规 4 4 2 8" xfId="5594"/>
    <cellStyle name="常规 2 3 8 4 2" xfId="5595"/>
    <cellStyle name="常规 4 4 3 8" xfId="5596"/>
    <cellStyle name="常规 2 3 8 5 2" xfId="5597"/>
    <cellStyle name="常规 2 39 2 2" xfId="5598"/>
    <cellStyle name="常规 2 3 9" xfId="5599"/>
    <cellStyle name="常规 4 3 21" xfId="5600"/>
    <cellStyle name="常规 4 3 16" xfId="5601"/>
    <cellStyle name="常规 2 3 9 2" xfId="5602"/>
    <cellStyle name="常规 4 3 21 2" xfId="5603"/>
    <cellStyle name="常规 4 3 16 2" xfId="5604"/>
    <cellStyle name="常规 2 40" xfId="5605"/>
    <cellStyle name="常规 2 35" xfId="5606"/>
    <cellStyle name="常规 2 40 2" xfId="5607"/>
    <cellStyle name="常规 2 35 2" xfId="5608"/>
    <cellStyle name="常规 2 41" xfId="5609"/>
    <cellStyle name="常规 2 36" xfId="5610"/>
    <cellStyle name="常规 2 41 2" xfId="5611"/>
    <cellStyle name="常规 2 36 2" xfId="5612"/>
    <cellStyle name="常规 2 42" xfId="5613"/>
    <cellStyle name="常规 2 37" xfId="5614"/>
    <cellStyle name="常规 2 42 2" xfId="5615"/>
    <cellStyle name="常规 2 37 2" xfId="5616"/>
    <cellStyle name="常规 2 43" xfId="5617"/>
    <cellStyle name="常规 2 38" xfId="5618"/>
    <cellStyle name="常规 2 43 2" xfId="5619"/>
    <cellStyle name="常规 2 38 2" xfId="5620"/>
    <cellStyle name="常规 2 38 2 2" xfId="5621"/>
    <cellStyle name="常规 2 38 3" xfId="5622"/>
    <cellStyle name="常规 2 38 3 2" xfId="5623"/>
    <cellStyle name="常规 2 38 4" xfId="5624"/>
    <cellStyle name="常规 2 38 5" xfId="5625"/>
    <cellStyle name="常规 2 38 5 2" xfId="5626"/>
    <cellStyle name="常规 2 38 6" xfId="5627"/>
    <cellStyle name="常规 2 4 9" xfId="5628"/>
    <cellStyle name="常规 2 39 3 2" xfId="5629"/>
    <cellStyle name="常规 2 5 9" xfId="5630"/>
    <cellStyle name="常规 2 39 4 2" xfId="5631"/>
    <cellStyle name="常规 2 6 9" xfId="5632"/>
    <cellStyle name="常规 2 39 5 2" xfId="5633"/>
    <cellStyle name="常规 2 39 6" xfId="5634"/>
    <cellStyle name="常规 2 4 10 2" xfId="5635"/>
    <cellStyle name="常规 2 4 11" xfId="5636"/>
    <cellStyle name="常规 2 4 2" xfId="5637"/>
    <cellStyle name="常规 2 4 2 2" xfId="5638"/>
    <cellStyle name="常规 2 4 3" xfId="5639"/>
    <cellStyle name="常规 2 4 3 2" xfId="5640"/>
    <cellStyle name="常规 2 4 4" xfId="5641"/>
    <cellStyle name="常规 2 4 4 2" xfId="5642"/>
    <cellStyle name="常规 2 4 5" xfId="5643"/>
    <cellStyle name="常规 2 4 5 2" xfId="5644"/>
    <cellStyle name="常规 2 4 6" xfId="5645"/>
    <cellStyle name="常规 3 27 2 2" xfId="5646"/>
    <cellStyle name="常规 2 4 6 2" xfId="5647"/>
    <cellStyle name="常规 2 4 7" xfId="5648"/>
    <cellStyle name="常规 2 4 8" xfId="5649"/>
    <cellStyle name="常规 2 4 8 2" xfId="5650"/>
    <cellStyle name="常规 2 4 9 2" xfId="5651"/>
    <cellStyle name="常规 2 40 3" xfId="5652"/>
    <cellStyle name="常规 2 40 4" xfId="5653"/>
    <cellStyle name="常规 2 40 5" xfId="5654"/>
    <cellStyle name="常规 2 40 6" xfId="5655"/>
    <cellStyle name="常规 2 50" xfId="5656"/>
    <cellStyle name="常规 2 45" xfId="5657"/>
    <cellStyle name="常规 2 51" xfId="5658"/>
    <cellStyle name="常规 2 46" xfId="5659"/>
    <cellStyle name="常规 2 52" xfId="5660"/>
    <cellStyle name="常规 2 47" xfId="5661"/>
    <cellStyle name="常规 2 53 2" xfId="5662"/>
    <cellStyle name="常规 2 48 2" xfId="5663"/>
    <cellStyle name="常规 2 54 2" xfId="5664"/>
    <cellStyle name="常规 2 49 2" xfId="5665"/>
    <cellStyle name="强调文字颜色 4 2 2" xfId="5666"/>
    <cellStyle name="常规 2 5" xfId="5667"/>
    <cellStyle name="常规 2 5 2" xfId="5668"/>
    <cellStyle name="常规 2 5 3" xfId="5669"/>
    <cellStyle name="常规 4 20 2 2" xfId="5670"/>
    <cellStyle name="常规 4 15 2 2" xfId="5671"/>
    <cellStyle name="常规 2 5 4" xfId="5672"/>
    <cellStyle name="常规 2 5 4 2" xfId="5673"/>
    <cellStyle name="常规 2 5 5 2" xfId="5674"/>
    <cellStyle name="常规 2 5 6" xfId="5675"/>
    <cellStyle name="常规 3 27 3 2" xfId="5676"/>
    <cellStyle name="常规 2 5 6 2" xfId="5677"/>
    <cellStyle name="常规 2 5 7" xfId="5678"/>
    <cellStyle name="常规 2 5 8" xfId="5679"/>
    <cellStyle name="常规 2 5 8 2" xfId="5680"/>
    <cellStyle name="常规 2 6" xfId="5681"/>
    <cellStyle name="常规 2 6 2" xfId="5682"/>
    <cellStyle name="常规 4 10 9" xfId="5683"/>
    <cellStyle name="常规 2 6 3" xfId="5684"/>
    <cellStyle name="常规 4 20 3 2" xfId="5685"/>
    <cellStyle name="常规 4 15 3 2" xfId="5686"/>
    <cellStyle name="常规 2 6 4" xfId="5687"/>
    <cellStyle name="常规 2 6 5" xfId="5688"/>
    <cellStyle name="常规 2 6 6" xfId="5689"/>
    <cellStyle name="常规 3 27 4 2" xfId="5690"/>
    <cellStyle name="常规 2 6 7" xfId="5691"/>
    <cellStyle name="常规 2 6 7 2" xfId="5692"/>
    <cellStyle name="常规 2 6 8" xfId="5693"/>
    <cellStyle name="常规 2 6 8 2" xfId="5694"/>
    <cellStyle name="常规 2 7" xfId="5695"/>
    <cellStyle name="常规 2 7 2" xfId="5696"/>
    <cellStyle name="常规 4 11 9" xfId="5697"/>
    <cellStyle name="常规 2 7 3" xfId="5698"/>
    <cellStyle name="常规 4 20 4 2" xfId="5699"/>
    <cellStyle name="常规 4 15 4 2" xfId="5700"/>
    <cellStyle name="常规 2 7 4 2" xfId="5701"/>
    <cellStyle name="常规 2 7 5 2" xfId="5702"/>
    <cellStyle name="常规 2 7 6 2" xfId="5703"/>
    <cellStyle name="常规 2 7 7 2" xfId="5704"/>
    <cellStyle name="常规 2 7 8" xfId="5705"/>
    <cellStyle name="常规 2 7 8 2" xfId="5706"/>
    <cellStyle name="常规 2 7 9" xfId="5707"/>
    <cellStyle name="输入 2" xfId="5708"/>
    <cellStyle name="常规 2 8" xfId="5709"/>
    <cellStyle name="输入 2 2" xfId="5710"/>
    <cellStyle name="常规 2 8 2" xfId="5711"/>
    <cellStyle name="常规 4 12 9" xfId="5712"/>
    <cellStyle name="常规 6 19" xfId="5713"/>
    <cellStyle name="输入 2 2 2" xfId="5714"/>
    <cellStyle name="常规 2 8 2 2" xfId="5715"/>
    <cellStyle name="常规 6 19 2" xfId="5716"/>
    <cellStyle name="输入 2 3" xfId="5717"/>
    <cellStyle name="常规 2 8 3" xfId="5718"/>
    <cellStyle name="常规 4 4 10" xfId="5719"/>
    <cellStyle name="常规 4 20 5 2" xfId="5720"/>
    <cellStyle name="常规 4 15 5 2" xfId="5721"/>
    <cellStyle name="常规 2 8 3 2" xfId="5722"/>
    <cellStyle name="常规 4 4 10 2" xfId="5723"/>
    <cellStyle name="常规 2 8 4" xfId="5724"/>
    <cellStyle name="常规 4 4 11" xfId="5725"/>
    <cellStyle name="常规 2 8 4 2" xfId="5726"/>
    <cellStyle name="常规 4 4 11 2" xfId="5727"/>
    <cellStyle name="常规 2 8 5" xfId="5728"/>
    <cellStyle name="常规 4 4 12" xfId="5729"/>
    <cellStyle name="常规 2 8 5 2" xfId="5730"/>
    <cellStyle name="常规 4 4 12 2" xfId="5731"/>
    <cellStyle name="常规 2 8 6" xfId="5732"/>
    <cellStyle name="常规 3 27 6 2" xfId="5733"/>
    <cellStyle name="常规 4 4 13" xfId="5734"/>
    <cellStyle name="常规 2 8 6 2" xfId="5735"/>
    <cellStyle name="常规 4 4 13 2" xfId="5736"/>
    <cellStyle name="常规 2 8 7" xfId="5737"/>
    <cellStyle name="常规 4 4 14" xfId="5738"/>
    <cellStyle name="常规 2 8 7 2" xfId="5739"/>
    <cellStyle name="常规 4 4 14 2" xfId="5740"/>
    <cellStyle name="常规 2 8 8" xfId="5741"/>
    <cellStyle name="常规 4 4 20" xfId="5742"/>
    <cellStyle name="常规 4 4 15" xfId="5743"/>
    <cellStyle name="常规 2 8 8 2" xfId="5744"/>
    <cellStyle name="常规 4 4 20 2" xfId="5745"/>
    <cellStyle name="常规 4 4 15 2" xfId="5746"/>
    <cellStyle name="常规 2 8 9" xfId="5747"/>
    <cellStyle name="常规 4 4 21" xfId="5748"/>
    <cellStyle name="常规 4 4 16" xfId="5749"/>
    <cellStyle name="输入 3" xfId="5750"/>
    <cellStyle name="常规 2 9" xfId="5751"/>
    <cellStyle name="输入 3 2 2" xfId="5752"/>
    <cellStyle name="常规 2 9 2 2" xfId="5753"/>
    <cellStyle name="常规 2 9 3 2" xfId="5754"/>
    <cellStyle name="常规 2 9 4" xfId="5755"/>
    <cellStyle name="常规 2 9 4 2" xfId="5756"/>
    <cellStyle name="常规 2 9 5" xfId="5757"/>
    <cellStyle name="常规 2 9 5 2" xfId="5758"/>
    <cellStyle name="常规 2 9 6" xfId="5759"/>
    <cellStyle name="常规 3 27 7 2" xfId="5760"/>
    <cellStyle name="常规 2 9 6 2" xfId="5761"/>
    <cellStyle name="常规 2 9 7" xfId="5762"/>
    <cellStyle name="常规 2 9 7 2" xfId="5763"/>
    <cellStyle name="常规 2 9 8" xfId="5764"/>
    <cellStyle name="常规 2 9 8 2" xfId="5765"/>
    <cellStyle name="常规 2 9 9" xfId="5766"/>
    <cellStyle name="常规 30 2" xfId="5767"/>
    <cellStyle name="常规 25 2" xfId="5768"/>
    <cellStyle name="常规 30 2 2" xfId="5769"/>
    <cellStyle name="常规 25 2 2" xfId="5770"/>
    <cellStyle name="常规 30 3 2" xfId="5771"/>
    <cellStyle name="常规 25 3 2" xfId="5772"/>
    <cellStyle name="常规 31 2" xfId="5773"/>
    <cellStyle name="常规 26 2" xfId="5774"/>
    <cellStyle name="常规 31 2 2" xfId="5775"/>
    <cellStyle name="常规 26 2 2" xfId="5776"/>
    <cellStyle name="常规 31 3" xfId="5777"/>
    <cellStyle name="常规 26 3" xfId="5778"/>
    <cellStyle name="常规 31 3 2" xfId="5779"/>
    <cellStyle name="常规 26 3 2" xfId="5780"/>
    <cellStyle name="常规 31 4" xfId="5781"/>
    <cellStyle name="常规 26 4" xfId="5782"/>
    <cellStyle name="常规 31 4 2" xfId="5783"/>
    <cellStyle name="常规 26 4 2" xfId="5784"/>
    <cellStyle name="常规 32 2" xfId="5785"/>
    <cellStyle name="常规 27 2" xfId="5786"/>
    <cellStyle name="常规 32 2 2" xfId="5787"/>
    <cellStyle name="常规 27 2 2" xfId="5788"/>
    <cellStyle name="常规 32 3" xfId="5789"/>
    <cellStyle name="常规 27 3" xfId="5790"/>
    <cellStyle name="常规 32 3 2" xfId="5791"/>
    <cellStyle name="常规 27 3 2" xfId="5792"/>
    <cellStyle name="常规 32 4" xfId="5793"/>
    <cellStyle name="常规 27 4" xfId="5794"/>
    <cellStyle name="常规 32 4 2" xfId="5795"/>
    <cellStyle name="常规 27 4 2" xfId="5796"/>
    <cellStyle name="常规 33 2" xfId="5797"/>
    <cellStyle name="常规 28 2" xfId="5798"/>
    <cellStyle name="常规 4 4 22" xfId="5799"/>
    <cellStyle name="常规 4 4 17" xfId="5800"/>
    <cellStyle name="常规 33 2 2" xfId="5801"/>
    <cellStyle name="常规 28 2 2" xfId="5802"/>
    <cellStyle name="常规 4 4 22 2" xfId="5803"/>
    <cellStyle name="常规 4 4 17 2" xfId="5804"/>
    <cellStyle name="常规 33 3" xfId="5805"/>
    <cellStyle name="常规 28 3" xfId="5806"/>
    <cellStyle name="常规 4 4 23" xfId="5807"/>
    <cellStyle name="常规 4 4 18" xfId="5808"/>
    <cellStyle name="常规 33 3 2" xfId="5809"/>
    <cellStyle name="常规 28 3 2" xfId="5810"/>
    <cellStyle name="常规 4 4 18 2" xfId="5811"/>
    <cellStyle name="常规 33 4" xfId="5812"/>
    <cellStyle name="常规 28 4" xfId="5813"/>
    <cellStyle name="常规 4 4 19" xfId="5814"/>
    <cellStyle name="常规 34 2" xfId="5815"/>
    <cellStyle name="常规 29 2" xfId="5816"/>
    <cellStyle name="常规 34 2 2" xfId="5817"/>
    <cellStyle name="常规 29 2 2" xfId="5818"/>
    <cellStyle name="常规 34 3" xfId="5819"/>
    <cellStyle name="常规 29 3" xfId="5820"/>
    <cellStyle name="常规 34 3 2" xfId="5821"/>
    <cellStyle name="常规 29 3 2" xfId="5822"/>
    <cellStyle name="常规 29 5" xfId="5823"/>
    <cellStyle name="常规 3" xfId="5824"/>
    <cellStyle name="常规 3 10 2" xfId="5825"/>
    <cellStyle name="常规 3 10 3" xfId="5826"/>
    <cellStyle name="常规 3 10 4" xfId="5827"/>
    <cellStyle name="常规 3 10 7 2" xfId="5828"/>
    <cellStyle name="常规 3 11" xfId="5829"/>
    <cellStyle name="常规 3 11 2" xfId="5830"/>
    <cellStyle name="常规 3 11 3" xfId="5831"/>
    <cellStyle name="常规 3 11 4" xfId="5832"/>
    <cellStyle name="常规 3 11 5" xfId="5833"/>
    <cellStyle name="常规 3 11 6" xfId="5834"/>
    <cellStyle name="好 2" xfId="5835"/>
    <cellStyle name="常规 3 11 7 2" xfId="5836"/>
    <cellStyle name="好 3 2" xfId="5837"/>
    <cellStyle name="常规 3 12" xfId="5838"/>
    <cellStyle name="常规 3 12 2" xfId="5839"/>
    <cellStyle name="常规 3 12 3" xfId="5840"/>
    <cellStyle name="常规 3 12 4" xfId="5841"/>
    <cellStyle name="常规 3 12 5" xfId="5842"/>
    <cellStyle name="常规 3 12 6" xfId="5843"/>
    <cellStyle name="常规 3 12 6 2" xfId="5844"/>
    <cellStyle name="常规 3 12 7 2" xfId="5845"/>
    <cellStyle name="常规 3 13" xfId="5846"/>
    <cellStyle name="常规 3 13 2" xfId="5847"/>
    <cellStyle name="常规 3 13 2 2" xfId="5848"/>
    <cellStyle name="常规 3 13 3" xfId="5849"/>
    <cellStyle name="常规 3 13 3 2" xfId="5850"/>
    <cellStyle name="常规 3 13 5" xfId="5851"/>
    <cellStyle name="常规 3 13 6" xfId="5852"/>
    <cellStyle name="常规 3 14" xfId="5853"/>
    <cellStyle name="常规 3 14 2" xfId="5854"/>
    <cellStyle name="常规 3 14 2 2" xfId="5855"/>
    <cellStyle name="常规 3 14 3" xfId="5856"/>
    <cellStyle name="常规 3 14 3 2" xfId="5857"/>
    <cellStyle name="常规 3 14 4" xfId="5858"/>
    <cellStyle name="常规 3 14 5" xfId="5859"/>
    <cellStyle name="常规 3 14 6" xfId="5860"/>
    <cellStyle name="常规 3 14 7" xfId="5861"/>
    <cellStyle name="常规 3 20" xfId="5862"/>
    <cellStyle name="常规 3 15" xfId="5863"/>
    <cellStyle name="常规 3 20 2" xfId="5864"/>
    <cellStyle name="常规 3 15 2" xfId="5865"/>
    <cellStyle name="常规 3 20 3" xfId="5866"/>
    <cellStyle name="常规 3 15 3" xfId="5867"/>
    <cellStyle name="常规 3 20 4" xfId="5868"/>
    <cellStyle name="常规 3 15 4" xfId="5869"/>
    <cellStyle name="常规 3 20 5" xfId="5870"/>
    <cellStyle name="常规 3 15 5" xfId="5871"/>
    <cellStyle name="常规 3 20 5 2" xfId="5872"/>
    <cellStyle name="常规 3 15 5 2" xfId="5873"/>
    <cellStyle name="常规 3 20 6" xfId="5874"/>
    <cellStyle name="常规 3 15 6" xfId="5875"/>
    <cellStyle name="常规 3 20 6 2" xfId="5876"/>
    <cellStyle name="常规 3 15 6 2" xfId="5877"/>
    <cellStyle name="常规 3 20 7" xfId="5878"/>
    <cellStyle name="常规 3 15 7" xfId="5879"/>
    <cellStyle name="常规 3 20 7 2" xfId="5880"/>
    <cellStyle name="常规 3 15 7 2" xfId="5881"/>
    <cellStyle name="常规 3 21" xfId="5882"/>
    <cellStyle name="常规 3 2 10 2 2" xfId="5883"/>
    <cellStyle name="常规 3 16" xfId="5884"/>
    <cellStyle name="常规 3 21 2" xfId="5885"/>
    <cellStyle name="常规 3 16 2" xfId="5886"/>
    <cellStyle name="常规 3 21 2 2" xfId="5887"/>
    <cellStyle name="常规 3 16 2 2" xfId="5888"/>
    <cellStyle name="常规 3 21 3" xfId="5889"/>
    <cellStyle name="常规 3 16 3" xfId="5890"/>
    <cellStyle name="常规 3 21 3 2" xfId="5891"/>
    <cellStyle name="常规 3 16 3 2" xfId="5892"/>
    <cellStyle name="常规 3 21 4" xfId="5893"/>
    <cellStyle name="常规 3 16 4" xfId="5894"/>
    <cellStyle name="常规 3 21 5" xfId="5895"/>
    <cellStyle name="常规 3 16 5" xfId="5896"/>
    <cellStyle name="常规 3 21 6" xfId="5897"/>
    <cellStyle name="常规 3 16 6" xfId="5898"/>
    <cellStyle name="常规 3 21 7" xfId="5899"/>
    <cellStyle name="常规 3 16 7" xfId="5900"/>
    <cellStyle name="常规 3 22" xfId="5901"/>
    <cellStyle name="常规 3 17" xfId="5902"/>
    <cellStyle name="常规 3 22 2" xfId="5903"/>
    <cellStyle name="常规 3 17 2" xfId="5904"/>
    <cellStyle name="常规 3 22 2 2" xfId="5905"/>
    <cellStyle name="常规 3 17 2 2" xfId="5906"/>
    <cellStyle name="常规 3 22 3" xfId="5907"/>
    <cellStyle name="常规 3 17 3" xfId="5908"/>
    <cellStyle name="常规 3 22 3 2" xfId="5909"/>
    <cellStyle name="常规 3 17 3 2" xfId="5910"/>
    <cellStyle name="常规 3 22 4" xfId="5911"/>
    <cellStyle name="常规 3 17 4" xfId="5912"/>
    <cellStyle name="常规 3 22 5" xfId="5913"/>
    <cellStyle name="常规 3 17 5" xfId="5914"/>
    <cellStyle name="常规 3 22 6" xfId="5915"/>
    <cellStyle name="常规 3 17 6" xfId="5916"/>
    <cellStyle name="常规 3 22 7" xfId="5917"/>
    <cellStyle name="常规 3 17 7" xfId="5918"/>
    <cellStyle name="常规 3 23" xfId="5919"/>
    <cellStyle name="常规 3 18" xfId="5920"/>
    <cellStyle name="常规 3 23 2" xfId="5921"/>
    <cellStyle name="常规 3 18 2" xfId="5922"/>
    <cellStyle name="常规 3 23 2 2" xfId="5923"/>
    <cellStyle name="常规 3 18 2 2" xfId="5924"/>
    <cellStyle name="常规 3 23 3" xfId="5925"/>
    <cellStyle name="常规 3 18 3" xfId="5926"/>
    <cellStyle name="常规 3 23 3 2" xfId="5927"/>
    <cellStyle name="常规 3 18 3 2" xfId="5928"/>
    <cellStyle name="常规 3 23 4" xfId="5929"/>
    <cellStyle name="常规 3 18 4" xfId="5930"/>
    <cellStyle name="常规 3 23 5" xfId="5931"/>
    <cellStyle name="常规 3 18 5" xfId="5932"/>
    <cellStyle name="常规 3 23 6" xfId="5933"/>
    <cellStyle name="常规 3 18 6" xfId="5934"/>
    <cellStyle name="常规 3 23 7" xfId="5935"/>
    <cellStyle name="常规 3 18 7" xfId="5936"/>
    <cellStyle name="常规 3 23 8" xfId="5937"/>
    <cellStyle name="常规 3 18 8" xfId="5938"/>
    <cellStyle name="常规 3 24" xfId="5939"/>
    <cellStyle name="常规 3 19" xfId="5940"/>
    <cellStyle name="常规 3 24 2" xfId="5941"/>
    <cellStyle name="常规 3 19 2" xfId="5942"/>
    <cellStyle name="常规 3 24 2 2" xfId="5943"/>
    <cellStyle name="常规 3 19 2 2" xfId="5944"/>
    <cellStyle name="常规 3 24 3" xfId="5945"/>
    <cellStyle name="常规 3 19 3" xfId="5946"/>
    <cellStyle name="常规 3 24 3 2" xfId="5947"/>
    <cellStyle name="常规 3 19 3 2" xfId="5948"/>
    <cellStyle name="常规 3 24 4" xfId="5949"/>
    <cellStyle name="常规 3 19 4" xfId="5950"/>
    <cellStyle name="常规 3 24 4 2" xfId="5951"/>
    <cellStyle name="常规 3 19 4 2" xfId="5952"/>
    <cellStyle name="常规 3 24 5" xfId="5953"/>
    <cellStyle name="常规 3 19 5" xfId="5954"/>
    <cellStyle name="常规 3 24 5 2" xfId="5955"/>
    <cellStyle name="常规 3 19 5 2" xfId="5956"/>
    <cellStyle name="常规 3 24 6" xfId="5957"/>
    <cellStyle name="常规 3 19 6" xfId="5958"/>
    <cellStyle name="常规 3 24 6 2" xfId="5959"/>
    <cellStyle name="常规 3 19 6 2" xfId="5960"/>
    <cellStyle name="常规 3 24 7" xfId="5961"/>
    <cellStyle name="常规 3 19 7" xfId="5962"/>
    <cellStyle name="常规 3 24 7 2" xfId="5963"/>
    <cellStyle name="常规 3 19 7 2" xfId="5964"/>
    <cellStyle name="常规 3 24 8" xfId="5965"/>
    <cellStyle name="常规 3 19 8" xfId="5966"/>
    <cellStyle name="常规 3 24 8 2" xfId="5967"/>
    <cellStyle name="常规 3 19 8 2" xfId="5968"/>
    <cellStyle name="常规 3 2" xfId="5969"/>
    <cellStyle name="常规 3 2 10" xfId="5970"/>
    <cellStyle name="常规 3 2 10 2" xfId="5971"/>
    <cellStyle name="常规 3 2 10 3" xfId="5972"/>
    <cellStyle name="常规 3 2 10 3 2" xfId="5973"/>
    <cellStyle name="常规 3 2 10 4" xfId="5974"/>
    <cellStyle name="常规 3 2 10 4 2" xfId="5975"/>
    <cellStyle name="常规 3 2 10 5" xfId="5976"/>
    <cellStyle name="常规 3 2 10 6" xfId="5977"/>
    <cellStyle name="常规 3 2 11" xfId="5978"/>
    <cellStyle name="常规 3 2 2" xfId="5979"/>
    <cellStyle name="常规 3 2 2 2" xfId="5980"/>
    <cellStyle name="常规 3 2 3" xfId="5981"/>
    <cellStyle name="常规 3 2 3 2" xfId="5982"/>
    <cellStyle name="常规 3 2 3 2 2" xfId="5983"/>
    <cellStyle name="常规 3 2 4" xfId="5984"/>
    <cellStyle name="常规 3 2 4 2" xfId="5985"/>
    <cellStyle name="常规 3 2 5" xfId="5986"/>
    <cellStyle name="常规 3 2 5 2" xfId="5987"/>
    <cellStyle name="常规 3 2 6" xfId="5988"/>
    <cellStyle name="常规 3 2 6 2" xfId="5989"/>
    <cellStyle name="常规 3 2 7" xfId="5990"/>
    <cellStyle name="常规 3 2 7 2" xfId="5991"/>
    <cellStyle name="常规 3 2 8" xfId="5992"/>
    <cellStyle name="常规 3 2 8 2" xfId="5993"/>
    <cellStyle name="常规 3 2 8 2 2" xfId="5994"/>
    <cellStyle name="常规 3 2 9" xfId="5995"/>
    <cellStyle name="常规 3 2 9 2" xfId="5996"/>
    <cellStyle name="常规 3 2 9 2 2" xfId="5997"/>
    <cellStyle name="常规 7 3" xfId="5998"/>
    <cellStyle name="常规 3 30" xfId="5999"/>
    <cellStyle name="常规 3 25" xfId="6000"/>
    <cellStyle name="常规 3 30 2" xfId="6001"/>
    <cellStyle name="常规 3 25 2" xfId="6002"/>
    <cellStyle name="常规 3 30 3" xfId="6003"/>
    <cellStyle name="常规 3 25 3" xfId="6004"/>
    <cellStyle name="常规 3 30 3 2" xfId="6005"/>
    <cellStyle name="常规 3 25 3 2" xfId="6006"/>
    <cellStyle name="常规 3 30 4" xfId="6007"/>
    <cellStyle name="常规 3 25 4" xfId="6008"/>
    <cellStyle name="常规 3 30 4 2" xfId="6009"/>
    <cellStyle name="常规 3 25 4 2" xfId="6010"/>
    <cellStyle name="常规 3 30 5" xfId="6011"/>
    <cellStyle name="常规 3 25 5" xfId="6012"/>
    <cellStyle name="常规 3 30 5 2" xfId="6013"/>
    <cellStyle name="常规 3 25 5 2" xfId="6014"/>
    <cellStyle name="常规 3 30 6" xfId="6015"/>
    <cellStyle name="常规 3 25 6" xfId="6016"/>
    <cellStyle name="常规 3 30 6 2" xfId="6017"/>
    <cellStyle name="常规 3 25 6 2" xfId="6018"/>
    <cellStyle name="常规 3 30 7" xfId="6019"/>
    <cellStyle name="常规 3 25 7" xfId="6020"/>
    <cellStyle name="常规 3 30 8" xfId="6021"/>
    <cellStyle name="常规 3 25 8" xfId="6022"/>
    <cellStyle name="常规 3 30 8 2" xfId="6023"/>
    <cellStyle name="常规 3 25 8 2" xfId="6024"/>
    <cellStyle name="常规 3 31" xfId="6025"/>
    <cellStyle name="常规 3 26" xfId="6026"/>
    <cellStyle name="常规 3 31 2" xfId="6027"/>
    <cellStyle name="常规 3 26 2" xfId="6028"/>
    <cellStyle name="常规 3 26 2 2" xfId="6029"/>
    <cellStyle name="常规 3 26 3" xfId="6030"/>
    <cellStyle name="常规 3 26 3 2" xfId="6031"/>
    <cellStyle name="常规 3 26 4" xfId="6032"/>
    <cellStyle name="常规 3 26 4 2" xfId="6033"/>
    <cellStyle name="常规 3 26 5" xfId="6034"/>
    <cellStyle name="常规 3 26 5 2" xfId="6035"/>
    <cellStyle name="常规 3 26 6" xfId="6036"/>
    <cellStyle name="常规 3 26 6 2" xfId="6037"/>
    <cellStyle name="常规 3 26 7" xfId="6038"/>
    <cellStyle name="常规 3 26 7 2" xfId="6039"/>
    <cellStyle name="常规 3 26 8" xfId="6040"/>
    <cellStyle name="常规 3 26 8 2" xfId="6041"/>
    <cellStyle name="常规 3 26 9" xfId="6042"/>
    <cellStyle name="常规 3 32" xfId="6043"/>
    <cellStyle name="常规 3 27" xfId="6044"/>
    <cellStyle name="常规 3 32 2" xfId="6045"/>
    <cellStyle name="常规 3 27 2" xfId="6046"/>
    <cellStyle name="常规 3 27 3" xfId="6047"/>
    <cellStyle name="常规 3 27 4" xfId="6048"/>
    <cellStyle name="常规 3 27 5" xfId="6049"/>
    <cellStyle name="常规 3 27 6" xfId="6050"/>
    <cellStyle name="常规 3 27 7" xfId="6051"/>
    <cellStyle name="常规 3 27 8" xfId="6052"/>
    <cellStyle name="常规 3 27 8 2" xfId="6053"/>
    <cellStyle name="常规 3 27 9" xfId="6054"/>
    <cellStyle name="常规 3 33" xfId="6055"/>
    <cellStyle name="常规 3 28" xfId="6056"/>
    <cellStyle name="常规 3 33 2" xfId="6057"/>
    <cellStyle name="常规 3 28 2" xfId="6058"/>
    <cellStyle name="常规 3 28 2 2" xfId="6059"/>
    <cellStyle name="常规 3 4 6" xfId="6060"/>
    <cellStyle name="常规 3 28 3" xfId="6061"/>
    <cellStyle name="常规 3 28 3 2" xfId="6062"/>
    <cellStyle name="常规 3 5 6" xfId="6063"/>
    <cellStyle name="常规 3 28 4" xfId="6064"/>
    <cellStyle name="常规 3 28 4 2" xfId="6065"/>
    <cellStyle name="常规 3 6 6" xfId="6066"/>
    <cellStyle name="常规 3 28 5" xfId="6067"/>
    <cellStyle name="常规 3 28 5 2" xfId="6068"/>
    <cellStyle name="常规 3 7 6" xfId="6069"/>
    <cellStyle name="常规 3 28 6" xfId="6070"/>
    <cellStyle name="常规 3 28 6 2" xfId="6071"/>
    <cellStyle name="常规 3 8 6" xfId="6072"/>
    <cellStyle name="常规 3 28 7" xfId="6073"/>
    <cellStyle name="常规 3 28 7 2" xfId="6074"/>
    <cellStyle name="常规 3 9 6" xfId="6075"/>
    <cellStyle name="常规 3 28 8" xfId="6076"/>
    <cellStyle name="常规 3 28 8 2" xfId="6077"/>
    <cellStyle name="常规 3 28 9" xfId="6078"/>
    <cellStyle name="常规 3 34" xfId="6079"/>
    <cellStyle name="常规 3 29" xfId="6080"/>
    <cellStyle name="常规 3 29 8" xfId="6081"/>
    <cellStyle name="常规 3 29 9" xfId="6082"/>
    <cellStyle name="常规 3 3" xfId="6083"/>
    <cellStyle name="常规 3 3 10" xfId="6084"/>
    <cellStyle name="常规 3 3 10 2 2" xfId="6085"/>
    <cellStyle name="常规 3 3 10 3" xfId="6086"/>
    <cellStyle name="常规 3 3 10 4" xfId="6087"/>
    <cellStyle name="常规 3 3 10 4 2" xfId="6088"/>
    <cellStyle name="常规 3 3 10 5" xfId="6089"/>
    <cellStyle name="常规 3 3 10 5 2" xfId="6090"/>
    <cellStyle name="常规 3 3 10 6" xfId="6091"/>
    <cellStyle name="常规 3 3 11" xfId="6092"/>
    <cellStyle name="常规 3 3 11 2" xfId="6093"/>
    <cellStyle name="常规 3 3 12" xfId="6094"/>
    <cellStyle name="常规 3 3 12 2" xfId="6095"/>
    <cellStyle name="常规 3 3 13" xfId="6096"/>
    <cellStyle name="超链接 2" xfId="6097"/>
    <cellStyle name="常规 3 3 13 2" xfId="6098"/>
    <cellStyle name="超链接 2 2" xfId="6099"/>
    <cellStyle name="常规 3 3 14 2" xfId="6100"/>
    <cellStyle name="超链接 3 2" xfId="6101"/>
    <cellStyle name="常规 3 3 20 2" xfId="6102"/>
    <cellStyle name="常规 3 3 15 2" xfId="6103"/>
    <cellStyle name="常规 3 3 21 2" xfId="6104"/>
    <cellStyle name="常规 3 3 16 2" xfId="6105"/>
    <cellStyle name="常规 3 3 22 2" xfId="6106"/>
    <cellStyle name="常规 3 3 17 2" xfId="6107"/>
    <cellStyle name="常规 3 3 2 2" xfId="6108"/>
    <cellStyle name="常规 3 3 2 3" xfId="6109"/>
    <cellStyle name="常规 3 3 2 7 2" xfId="6110"/>
    <cellStyle name="常规 3 3 2 8 2" xfId="6111"/>
    <cellStyle name="常规 3 3 2 9" xfId="6112"/>
    <cellStyle name="常规 3 3 3" xfId="6113"/>
    <cellStyle name="常规 3 3 3 2" xfId="6114"/>
    <cellStyle name="常规 3 3 3 3" xfId="6115"/>
    <cellStyle name="常规 3 3 3 7 2" xfId="6116"/>
    <cellStyle name="常规 3 3 3 8 2" xfId="6117"/>
    <cellStyle name="常规 3 3 3 9" xfId="6118"/>
    <cellStyle name="常规 3 3 4" xfId="6119"/>
    <cellStyle name="常规 3 3 4 2" xfId="6120"/>
    <cellStyle name="常规 3 3 5" xfId="6121"/>
    <cellStyle name="常规 3 3 5 2" xfId="6122"/>
    <cellStyle name="常规 3 3 6" xfId="6123"/>
    <cellStyle name="常规 3 3 6 2" xfId="6124"/>
    <cellStyle name="常规 3 3 7" xfId="6125"/>
    <cellStyle name="常规 3 3 7 2" xfId="6126"/>
    <cellStyle name="常规 3 3 8" xfId="6127"/>
    <cellStyle name="常规 3 3 8 2" xfId="6128"/>
    <cellStyle name="常规 3 3 8 3" xfId="6129"/>
    <cellStyle name="常规 3 3 8 3 2" xfId="6130"/>
    <cellStyle name="常规 3 3 8 4 2" xfId="6131"/>
    <cellStyle name="常规 3 3 8 5 2" xfId="6132"/>
    <cellStyle name="常规 3 3 9" xfId="6133"/>
    <cellStyle name="常规 3 3 9 2" xfId="6134"/>
    <cellStyle name="常规 3 3 9 2 2" xfId="6135"/>
    <cellStyle name="常规 3 3 9 3" xfId="6136"/>
    <cellStyle name="常规 3 3 9 3 2" xfId="6137"/>
    <cellStyle name="常规 3 3 9 4 2" xfId="6138"/>
    <cellStyle name="常规 3 3 9 5 2" xfId="6139"/>
    <cellStyle name="常规 3 40" xfId="6140"/>
    <cellStyle name="常规 3 35" xfId="6141"/>
    <cellStyle name="常规 3 35 4" xfId="6142"/>
    <cellStyle name="常规 3 35 5" xfId="6143"/>
    <cellStyle name="常规 3 35 6" xfId="6144"/>
    <cellStyle name="常规 3 41" xfId="6145"/>
    <cellStyle name="常规 3 36" xfId="6146"/>
    <cellStyle name="常规 3 36 2 2" xfId="6147"/>
    <cellStyle name="常规 4 4 2 6" xfId="6148"/>
    <cellStyle name="常规 3 36 3 2" xfId="6149"/>
    <cellStyle name="常规 4 4 3 6" xfId="6150"/>
    <cellStyle name="常规 3 36 4" xfId="6151"/>
    <cellStyle name="常规 3 36 5" xfId="6152"/>
    <cellStyle name="常规 3 36 5 2" xfId="6153"/>
    <cellStyle name="常规 6 7 6" xfId="6154"/>
    <cellStyle name="常规 3 36 6" xfId="6155"/>
    <cellStyle name="常规 3 42" xfId="6156"/>
    <cellStyle name="常规 3 37" xfId="6157"/>
    <cellStyle name="常规 3 37 2 2" xfId="6158"/>
    <cellStyle name="常规 3 37 3 2" xfId="6159"/>
    <cellStyle name="常规 3 37 4" xfId="6160"/>
    <cellStyle name="常规 3 37 5" xfId="6161"/>
    <cellStyle name="常规 3 37 5 2" xfId="6162"/>
    <cellStyle name="常规 3 37 6" xfId="6163"/>
    <cellStyle name="常规 3 43" xfId="6164"/>
    <cellStyle name="常规 3 38" xfId="6165"/>
    <cellStyle name="常规 3 44" xfId="6166"/>
    <cellStyle name="常规 3 39" xfId="6167"/>
    <cellStyle name="常规 3 4" xfId="6168"/>
    <cellStyle name="常规 4 26 8" xfId="6169"/>
    <cellStyle name="常规 3 4 10 2 2" xfId="6170"/>
    <cellStyle name="常规 4 27 8" xfId="6171"/>
    <cellStyle name="常规 3 4 10 3 2" xfId="6172"/>
    <cellStyle name="常规 4 28 8" xfId="6173"/>
    <cellStyle name="常规 3 4 10 4 2" xfId="6174"/>
    <cellStyle name="常规 4 29 8" xfId="6175"/>
    <cellStyle name="常规 3 4 10 5 2" xfId="6176"/>
    <cellStyle name="常规 3 4 10 6" xfId="6177"/>
    <cellStyle name="常规 3 4 12 2" xfId="6178"/>
    <cellStyle name="常规 3 4 13 2" xfId="6179"/>
    <cellStyle name="常规 3 4 14 2" xfId="6180"/>
    <cellStyle name="常规 3 4 20 2" xfId="6181"/>
    <cellStyle name="常规 3 4 15 2" xfId="6182"/>
    <cellStyle name="常规 3 4 2" xfId="6183"/>
    <cellStyle name="常规 3 4 2 2" xfId="6184"/>
    <cellStyle name="常规 3 4 2 3" xfId="6185"/>
    <cellStyle name="常规 3 4 2 4" xfId="6186"/>
    <cellStyle name="常规 3 4 2 8 2" xfId="6187"/>
    <cellStyle name="常规 3 4 3" xfId="6188"/>
    <cellStyle name="常规 3 4 3 2" xfId="6189"/>
    <cellStyle name="常规 3 4 3 2 2" xfId="6190"/>
    <cellStyle name="常规 3 4 3 3" xfId="6191"/>
    <cellStyle name="常规 3 4 3 4" xfId="6192"/>
    <cellStyle name="常规 3 4 3 8 2" xfId="6193"/>
    <cellStyle name="常规 3 4 4" xfId="6194"/>
    <cellStyle name="常规 3 4 4 2" xfId="6195"/>
    <cellStyle name="常规 3 4 5" xfId="6196"/>
    <cellStyle name="常规 3 4 5 2" xfId="6197"/>
    <cellStyle name="常规 3 4 6 2" xfId="6198"/>
    <cellStyle name="常规 3 4 7" xfId="6199"/>
    <cellStyle name="常规 3 4 8" xfId="6200"/>
    <cellStyle name="常规 3 4 8 2" xfId="6201"/>
    <cellStyle name="常规 3 4 8 2 2" xfId="6202"/>
    <cellStyle name="常规 3 4 8 3" xfId="6203"/>
    <cellStyle name="常规 3 4 8 3 2" xfId="6204"/>
    <cellStyle name="常规 3 4 8 4" xfId="6205"/>
    <cellStyle name="常规 3 4 8 4 2" xfId="6206"/>
    <cellStyle name="常规 3 4 8 5" xfId="6207"/>
    <cellStyle name="常规 3 4 9 2" xfId="6208"/>
    <cellStyle name="常规 3 4 9 2 2" xfId="6209"/>
    <cellStyle name="常规 3 4 9 3" xfId="6210"/>
    <cellStyle name="常规 3 4 9 3 2" xfId="6211"/>
    <cellStyle name="常规 3 4 9 4" xfId="6212"/>
    <cellStyle name="常规 3 4 9 4 2" xfId="6213"/>
    <cellStyle name="常规 3 4 9 5" xfId="6214"/>
    <cellStyle name="常规 3 4 9 5 2" xfId="6215"/>
    <cellStyle name="常规 3 4 9 6" xfId="6216"/>
    <cellStyle name="常规 3 50" xfId="6217"/>
    <cellStyle name="常规 3 45" xfId="6218"/>
    <cellStyle name="常规 3 50 2" xfId="6219"/>
    <cellStyle name="常规 3 45 2" xfId="6220"/>
    <cellStyle name="常规 3 51" xfId="6221"/>
    <cellStyle name="常规 3 46" xfId="6222"/>
    <cellStyle name="常规 3 51 2" xfId="6223"/>
    <cellStyle name="常规 3 46 2" xfId="6224"/>
    <cellStyle name="常规 3 52" xfId="6225"/>
    <cellStyle name="常规 3 47" xfId="6226"/>
    <cellStyle name="常规 3 53" xfId="6227"/>
    <cellStyle name="常规 3 48" xfId="6228"/>
    <cellStyle name="常规 3 48 2" xfId="6229"/>
    <cellStyle name="常规 3 54" xfId="6230"/>
    <cellStyle name="常规 3 49" xfId="6231"/>
    <cellStyle name="常规 3 49 2" xfId="6232"/>
    <cellStyle name="常规 3 5" xfId="6233"/>
    <cellStyle name="常规 3 5 2" xfId="6234"/>
    <cellStyle name="常规 3 5 2 2" xfId="6235"/>
    <cellStyle name="常规 3 5 3" xfId="6236"/>
    <cellStyle name="常规 4 21 2 2" xfId="6237"/>
    <cellStyle name="常规 4 16 2 2" xfId="6238"/>
    <cellStyle name="常规 3 5 3 2" xfId="6239"/>
    <cellStyle name="常规 3 5 4" xfId="6240"/>
    <cellStyle name="常规 3 5 4 2" xfId="6241"/>
    <cellStyle name="常规 3 5 5" xfId="6242"/>
    <cellStyle name="常规 3 5 7" xfId="6243"/>
    <cellStyle name="常规 3 5 8" xfId="6244"/>
    <cellStyle name="常规 3 61" xfId="6245"/>
    <cellStyle name="常规 3 56" xfId="6246"/>
    <cellStyle name="常规 3 62" xfId="6247"/>
    <cellStyle name="常规 3 57" xfId="6248"/>
    <cellStyle name="常规 3 63" xfId="6249"/>
    <cellStyle name="常规 3 58" xfId="6250"/>
    <cellStyle name="常规 3 59" xfId="6251"/>
    <cellStyle name="常规 3 6" xfId="6252"/>
    <cellStyle name="常规 3 6 2" xfId="6253"/>
    <cellStyle name="常规 3 6 2 2" xfId="6254"/>
    <cellStyle name="常规 3 6 3" xfId="6255"/>
    <cellStyle name="常规 4 21 3 2" xfId="6256"/>
    <cellStyle name="常规 4 16 3 2" xfId="6257"/>
    <cellStyle name="常规 3 6 3 2" xfId="6258"/>
    <cellStyle name="常规 3 6 4" xfId="6259"/>
    <cellStyle name="常规 3 6 4 2" xfId="6260"/>
    <cellStyle name="常规 3 6 5" xfId="6261"/>
    <cellStyle name="常规 3 6 6 2" xfId="6262"/>
    <cellStyle name="常规 3 6 8" xfId="6263"/>
    <cellStyle name="常规 3 7" xfId="6264"/>
    <cellStyle name="常规 3 7 2" xfId="6265"/>
    <cellStyle name="常规 3 7 2 2" xfId="6266"/>
    <cellStyle name="常规 3 7 3" xfId="6267"/>
    <cellStyle name="常规 4 21 4 2" xfId="6268"/>
    <cellStyle name="常规 4 16 4 2" xfId="6269"/>
    <cellStyle name="常规 3 7 3 2" xfId="6270"/>
    <cellStyle name="常规 3 7 4" xfId="6271"/>
    <cellStyle name="常规 3 7 4 2" xfId="6272"/>
    <cellStyle name="常规 3 7 5" xfId="6273"/>
    <cellStyle name="常规 3 7 5 2" xfId="6274"/>
    <cellStyle name="常规 3 7 6 2" xfId="6275"/>
    <cellStyle name="常规 3 7 7" xfId="6276"/>
    <cellStyle name="常规 3 7 7 2" xfId="6277"/>
    <cellStyle name="常规 3 7 8" xfId="6278"/>
    <cellStyle name="常规 3 8" xfId="6279"/>
    <cellStyle name="常规 3 8 2" xfId="6280"/>
    <cellStyle name="常规 3 8 3" xfId="6281"/>
    <cellStyle name="常规 4 21 5 2" xfId="6282"/>
    <cellStyle name="常规 4 16 5 2" xfId="6283"/>
    <cellStyle name="常规 3 8 3 2" xfId="6284"/>
    <cellStyle name="常规 3 8 4" xfId="6285"/>
    <cellStyle name="常规 3 8 4 2" xfId="6286"/>
    <cellStyle name="常规 3 8 5" xfId="6287"/>
    <cellStyle name="常规 3 8 5 2" xfId="6288"/>
    <cellStyle name="常规 3 8 6 2" xfId="6289"/>
    <cellStyle name="常规 3 8 7" xfId="6290"/>
    <cellStyle name="常规 3 8 7 2" xfId="6291"/>
    <cellStyle name="常规 3 8 8" xfId="6292"/>
    <cellStyle name="常规 3 8 8 2" xfId="6293"/>
    <cellStyle name="常规 3 8 9" xfId="6294"/>
    <cellStyle name="常规 3 9" xfId="6295"/>
    <cellStyle name="常规 3 9 3" xfId="6296"/>
    <cellStyle name="常规 4 21 6 2" xfId="6297"/>
    <cellStyle name="常规 4 16 6 2" xfId="6298"/>
    <cellStyle name="常规 3 9 5" xfId="6299"/>
    <cellStyle name="常规 3 9 7" xfId="6300"/>
    <cellStyle name="常规 3 9 8" xfId="6301"/>
    <cellStyle name="常规 3 9 8 2" xfId="6302"/>
    <cellStyle name="常规 3 9 9" xfId="6303"/>
    <cellStyle name="常规 35 2" xfId="6304"/>
    <cellStyle name="常规 35 2 2" xfId="6305"/>
    <cellStyle name="常规 35 3" xfId="6306"/>
    <cellStyle name="常规 35 4" xfId="6307"/>
    <cellStyle name="常规 4" xfId="6308"/>
    <cellStyle name="常规 4 10 2" xfId="6309"/>
    <cellStyle name="常规 4 10 2 2" xfId="6310"/>
    <cellStyle name="常规 4 10 3" xfId="6311"/>
    <cellStyle name="常规 4 10 4" xfId="6312"/>
    <cellStyle name="常规 4 10 5" xfId="6313"/>
    <cellStyle name="常规 4 10 7" xfId="6314"/>
    <cellStyle name="常规 4 11" xfId="6315"/>
    <cellStyle name="常规 4 11 2" xfId="6316"/>
    <cellStyle name="常规 4 11 2 2" xfId="6317"/>
    <cellStyle name="常规 4 11 3" xfId="6318"/>
    <cellStyle name="常规 4 11 4" xfId="6319"/>
    <cellStyle name="常规 4 11 5" xfId="6320"/>
    <cellStyle name="常规 4 11 6" xfId="6321"/>
    <cellStyle name="常规 4 11 7" xfId="6322"/>
    <cellStyle name="常规 4 12 2 2" xfId="6323"/>
    <cellStyle name="常规 6 12 2" xfId="6324"/>
    <cellStyle name="常规 4 12 3 2" xfId="6325"/>
    <cellStyle name="常规 6 13 2" xfId="6326"/>
    <cellStyle name="常规 4 12 4 2" xfId="6327"/>
    <cellStyle name="常规 6 14 2" xfId="6328"/>
    <cellStyle name="常规 4 12 5 2" xfId="6329"/>
    <cellStyle name="常规 6 20 2" xfId="6330"/>
    <cellStyle name="常规 6 15 2" xfId="6331"/>
    <cellStyle name="常规 4 12 6" xfId="6332"/>
    <cellStyle name="常规 6 21" xfId="6333"/>
    <cellStyle name="常规 6 16" xfId="6334"/>
    <cellStyle name="常规 4 12 6 2" xfId="6335"/>
    <cellStyle name="常规 6 16 2" xfId="6336"/>
    <cellStyle name="常规 4 12 7" xfId="6337"/>
    <cellStyle name="常规 6 17" xfId="6338"/>
    <cellStyle name="常规 4 12 7 2" xfId="6339"/>
    <cellStyle name="常规 6 17 2" xfId="6340"/>
    <cellStyle name="常规 4 12 8 2" xfId="6341"/>
    <cellStyle name="常规 6 18 2" xfId="6342"/>
    <cellStyle name="常规 4 13 2 2" xfId="6343"/>
    <cellStyle name="常规 4 13 3 2" xfId="6344"/>
    <cellStyle name="常规 4 13 4 2" xfId="6345"/>
    <cellStyle name="常规 4 13 5 2" xfId="6346"/>
    <cellStyle name="常规 4 13 6" xfId="6347"/>
    <cellStyle name="常规 4 13 6 2" xfId="6348"/>
    <cellStyle name="常规 4 13 7" xfId="6349"/>
    <cellStyle name="常规 4 13 7 2" xfId="6350"/>
    <cellStyle name="常规 4 13 8 2" xfId="6351"/>
    <cellStyle name="常规 4 14 2 2" xfId="6352"/>
    <cellStyle name="常规 4 14 3 2" xfId="6353"/>
    <cellStyle name="常规 4 14 6" xfId="6354"/>
    <cellStyle name="常规 4 14 7" xfId="6355"/>
    <cellStyle name="常规 4 14 8 2" xfId="6356"/>
    <cellStyle name="常规 4 20 7" xfId="6357"/>
    <cellStyle name="常规 4 15 7" xfId="6358"/>
    <cellStyle name="常规 4 21 2" xfId="6359"/>
    <cellStyle name="常规 4 16 2" xfId="6360"/>
    <cellStyle name="常规 4 21 3" xfId="6361"/>
    <cellStyle name="常规 4 16 3" xfId="6362"/>
    <cellStyle name="常规 4 21 4" xfId="6363"/>
    <cellStyle name="常规 4 16 4" xfId="6364"/>
    <cellStyle name="常规 4 21 5" xfId="6365"/>
    <cellStyle name="常规 4 16 5" xfId="6366"/>
    <cellStyle name="常规 4 21 6" xfId="6367"/>
    <cellStyle name="常规 4 16 6" xfId="6368"/>
    <cellStyle name="常规 4 21 7" xfId="6369"/>
    <cellStyle name="常规 4 16 7" xfId="6370"/>
    <cellStyle name="常规 4 21 7 2" xfId="6371"/>
    <cellStyle name="常规 4 16 7 2" xfId="6372"/>
    <cellStyle name="常规 4 21 8 2" xfId="6373"/>
    <cellStyle name="常规 4 16 8 2" xfId="6374"/>
    <cellStyle name="常规 4 21 9" xfId="6375"/>
    <cellStyle name="常规 4 16 9" xfId="6376"/>
    <cellStyle name="常规 4 22 2" xfId="6377"/>
    <cellStyle name="常规 4 17 2" xfId="6378"/>
    <cellStyle name="常规 4 22 2 2" xfId="6379"/>
    <cellStyle name="常规 4 17 2 2" xfId="6380"/>
    <cellStyle name="常规 4 2 3 3" xfId="6381"/>
    <cellStyle name="常规 4 5 3" xfId="6382"/>
    <cellStyle name="常规 7 5" xfId="6383"/>
    <cellStyle name="常规 4 22 3" xfId="6384"/>
    <cellStyle name="常规 4 17 3" xfId="6385"/>
    <cellStyle name="常规 4 22 3 2" xfId="6386"/>
    <cellStyle name="常规 4 17 3 2" xfId="6387"/>
    <cellStyle name="常规 4 6 3" xfId="6388"/>
    <cellStyle name="常规 8 5" xfId="6389"/>
    <cellStyle name="常规 4 22 4" xfId="6390"/>
    <cellStyle name="常规 4 17 4" xfId="6391"/>
    <cellStyle name="常规 4 22 4 2" xfId="6392"/>
    <cellStyle name="常规 4 17 4 2" xfId="6393"/>
    <cellStyle name="常规 4 7 3" xfId="6394"/>
    <cellStyle name="常规 4 22 5" xfId="6395"/>
    <cellStyle name="常规 4 17 5" xfId="6396"/>
    <cellStyle name="常规 4 22 5 2" xfId="6397"/>
    <cellStyle name="常规 4 17 5 2" xfId="6398"/>
    <cellStyle name="常规 4 8 3" xfId="6399"/>
    <cellStyle name="常规 4 22 6" xfId="6400"/>
    <cellStyle name="常规 4 17 6" xfId="6401"/>
    <cellStyle name="常规 4 22 6 2" xfId="6402"/>
    <cellStyle name="常规 4 17 6 2" xfId="6403"/>
    <cellStyle name="常规 4 9 3" xfId="6404"/>
    <cellStyle name="常规 4 22 7" xfId="6405"/>
    <cellStyle name="常规 4 17 7" xfId="6406"/>
    <cellStyle name="常规 4 22 7 2" xfId="6407"/>
    <cellStyle name="常规 4 17 7 2" xfId="6408"/>
    <cellStyle name="常规 4 2 8 3" xfId="6409"/>
    <cellStyle name="常规 4 22 8" xfId="6410"/>
    <cellStyle name="常规 4 17 8" xfId="6411"/>
    <cellStyle name="注释 2" xfId="6412"/>
    <cellStyle name="常规 4 22 8 2" xfId="6413"/>
    <cellStyle name="常规 4 17 8 2" xfId="6414"/>
    <cellStyle name="常规 4 2 9 3" xfId="6415"/>
    <cellStyle name="注释 2 2" xfId="6416"/>
    <cellStyle name="常规 4 22 9" xfId="6417"/>
    <cellStyle name="常规 4 17 9" xfId="6418"/>
    <cellStyle name="注释 3" xfId="6419"/>
    <cellStyle name="常规 4 23 2" xfId="6420"/>
    <cellStyle name="常规 4 18 2" xfId="6421"/>
    <cellStyle name="常规 4 23 2 2" xfId="6422"/>
    <cellStyle name="常规 4 18 2 2" xfId="6423"/>
    <cellStyle name="常规 4 3 3 3" xfId="6424"/>
    <cellStyle name="常规 4 23 3" xfId="6425"/>
    <cellStyle name="常规 4 18 3" xfId="6426"/>
    <cellStyle name="常规 4 23 4" xfId="6427"/>
    <cellStyle name="常规 4 18 4" xfId="6428"/>
    <cellStyle name="常规 4 23 5" xfId="6429"/>
    <cellStyle name="常规 4 18 5" xfId="6430"/>
    <cellStyle name="常规 4 23 6" xfId="6431"/>
    <cellStyle name="常规 4 18 6" xfId="6432"/>
    <cellStyle name="常规 4 23 7" xfId="6433"/>
    <cellStyle name="常规 4 18 7" xfId="6434"/>
    <cellStyle name="常规 4 23 7 2" xfId="6435"/>
    <cellStyle name="常规 4 18 7 2" xfId="6436"/>
    <cellStyle name="常规 4 3 8 3" xfId="6437"/>
    <cellStyle name="常规 4 23 8" xfId="6438"/>
    <cellStyle name="常规 4 18 8" xfId="6439"/>
    <cellStyle name="常规 4 23 8 2" xfId="6440"/>
    <cellStyle name="常规 4 18 8 2" xfId="6441"/>
    <cellStyle name="常规 4 3 9 3" xfId="6442"/>
    <cellStyle name="常规 4 24 2" xfId="6443"/>
    <cellStyle name="常规 4 19 2" xfId="6444"/>
    <cellStyle name="常规 4 24 2 2" xfId="6445"/>
    <cellStyle name="常规 4 19 2 2" xfId="6446"/>
    <cellStyle name="常规 4 4 3 3" xfId="6447"/>
    <cellStyle name="警告文本 3" xfId="6448"/>
    <cellStyle name="常规 4 24 3" xfId="6449"/>
    <cellStyle name="常规 4 19 3" xfId="6450"/>
    <cellStyle name="常规 4 24 3 2" xfId="6451"/>
    <cellStyle name="常规 4 19 3 2" xfId="6452"/>
    <cellStyle name="常规 6 6 3" xfId="6453"/>
    <cellStyle name="常规 4 24 4" xfId="6454"/>
    <cellStyle name="常规 4 19 4" xfId="6455"/>
    <cellStyle name="常规 4 24 4 2" xfId="6456"/>
    <cellStyle name="常规 4 19 4 2" xfId="6457"/>
    <cellStyle name="常规 6 7 3" xfId="6458"/>
    <cellStyle name="常规 4 24 5" xfId="6459"/>
    <cellStyle name="常规 4 19 5" xfId="6460"/>
    <cellStyle name="常规 4 24 5 2" xfId="6461"/>
    <cellStyle name="常规 4 19 5 2" xfId="6462"/>
    <cellStyle name="常规 6 8 3" xfId="6463"/>
    <cellStyle name="常规 4 24 6" xfId="6464"/>
    <cellStyle name="常规 4 19 6" xfId="6465"/>
    <cellStyle name="常规 4 24 7" xfId="6466"/>
    <cellStyle name="常规 4 19 7" xfId="6467"/>
    <cellStyle name="常规 4 24 7 2" xfId="6468"/>
    <cellStyle name="常规 4 19 7 2" xfId="6469"/>
    <cellStyle name="常规 4 4 8 3" xfId="6470"/>
    <cellStyle name="常规 4 24 8" xfId="6471"/>
    <cellStyle name="常规 4 19 8" xfId="6472"/>
    <cellStyle name="常规 4 24 8 2" xfId="6473"/>
    <cellStyle name="常规 4 19 8 2" xfId="6474"/>
    <cellStyle name="常规 4 4 9 3" xfId="6475"/>
    <cellStyle name="常规 4 2" xfId="6476"/>
    <cellStyle name="常规 4 2 10 2" xfId="6477"/>
    <cellStyle name="常规 4 30 2" xfId="6478"/>
    <cellStyle name="常规 4 25 2" xfId="6479"/>
    <cellStyle name="常规 4 2 10 2 2" xfId="6480"/>
    <cellStyle name="常规 4 30 2 2" xfId="6481"/>
    <cellStyle name="常规 4 25 2 2" xfId="6482"/>
    <cellStyle name="常规 4 2 10 3" xfId="6483"/>
    <cellStyle name="常规 4 30 3" xfId="6484"/>
    <cellStyle name="常规 4 25 3" xfId="6485"/>
    <cellStyle name="常规 4 2 10 3 2" xfId="6486"/>
    <cellStyle name="常规 4 30 3 2" xfId="6487"/>
    <cellStyle name="常规 4 25 3 2" xfId="6488"/>
    <cellStyle name="常规 4 2 10 4" xfId="6489"/>
    <cellStyle name="常规 4 30 4" xfId="6490"/>
    <cellStyle name="常规 4 25 4" xfId="6491"/>
    <cellStyle name="常规 4 2 10 5" xfId="6492"/>
    <cellStyle name="常规 4 30 5" xfId="6493"/>
    <cellStyle name="常规 4 25 5" xfId="6494"/>
    <cellStyle name="常规 4 2 11 2" xfId="6495"/>
    <cellStyle name="常规 4 31 2" xfId="6496"/>
    <cellStyle name="常规 4 26 2" xfId="6497"/>
    <cellStyle name="常规 4 2 12 2" xfId="6498"/>
    <cellStyle name="常规 4 32 2" xfId="6499"/>
    <cellStyle name="常规 4 27 2" xfId="6500"/>
    <cellStyle name="常规 4 2 13" xfId="6501"/>
    <cellStyle name="常规 4 33" xfId="6502"/>
    <cellStyle name="常规 4 28" xfId="6503"/>
    <cellStyle name="常规 4 2 13 2" xfId="6504"/>
    <cellStyle name="常规 4 33 2" xfId="6505"/>
    <cellStyle name="常规 4 28 2" xfId="6506"/>
    <cellStyle name="常规 4 2 14" xfId="6507"/>
    <cellStyle name="常规 4 34" xfId="6508"/>
    <cellStyle name="常规 4 29" xfId="6509"/>
    <cellStyle name="常规 4 2 14 2" xfId="6510"/>
    <cellStyle name="常规 4 34 2" xfId="6511"/>
    <cellStyle name="常规 4 29 2" xfId="6512"/>
    <cellStyle name="常规 4 2 20" xfId="6513"/>
    <cellStyle name="常规 4 2 15" xfId="6514"/>
    <cellStyle name="常规 4 40" xfId="6515"/>
    <cellStyle name="常规 4 35" xfId="6516"/>
    <cellStyle name="常规 4 2 20 2" xfId="6517"/>
    <cellStyle name="常规 4 2 15 2" xfId="6518"/>
    <cellStyle name="常规 4 40 2" xfId="6519"/>
    <cellStyle name="常规 4 35 2" xfId="6520"/>
    <cellStyle name="常规 4 2 21" xfId="6521"/>
    <cellStyle name="常规 4 2 16" xfId="6522"/>
    <cellStyle name="常规 4 41" xfId="6523"/>
    <cellStyle name="常规 4 36" xfId="6524"/>
    <cellStyle name="常规 4 2 21 2" xfId="6525"/>
    <cellStyle name="常规 4 2 16 2" xfId="6526"/>
    <cellStyle name="常规 4 41 2" xfId="6527"/>
    <cellStyle name="常规 4 36 2" xfId="6528"/>
    <cellStyle name="常规 4 2 2" xfId="6529"/>
    <cellStyle name="常规 4 4" xfId="6530"/>
    <cellStyle name="常规 4 2 2 2" xfId="6531"/>
    <cellStyle name="常规 4 4 2" xfId="6532"/>
    <cellStyle name="常规 6 4" xfId="6533"/>
    <cellStyle name="常规 4 2 2 2 2" xfId="6534"/>
    <cellStyle name="常规 4 4 2 2" xfId="6535"/>
    <cellStyle name="常规 6 4 2" xfId="6536"/>
    <cellStyle name="常规 4 2 2 3 2" xfId="6537"/>
    <cellStyle name="常规 4 4 3 2" xfId="6538"/>
    <cellStyle name="常规 6 5 2" xfId="6539"/>
    <cellStyle name="警告文本 2" xfId="6540"/>
    <cellStyle name="常规 4 2 2 4 2" xfId="6541"/>
    <cellStyle name="常规 4 4 4 2" xfId="6542"/>
    <cellStyle name="常规 6 6 2" xfId="6543"/>
    <cellStyle name="常规 4 2 2 5 2" xfId="6544"/>
    <cellStyle name="常规 4 4 5 2" xfId="6545"/>
    <cellStyle name="常规 6 7 2" xfId="6546"/>
    <cellStyle name="常规 4 2 2 6 2" xfId="6547"/>
    <cellStyle name="常规 4 4 6 2" xfId="6548"/>
    <cellStyle name="常规 6 8 2" xfId="6549"/>
    <cellStyle name="常规 4 2 2 8 2" xfId="6550"/>
    <cellStyle name="常规 4 4 8 2" xfId="6551"/>
    <cellStyle name="常规 4 2 3" xfId="6552"/>
    <cellStyle name="常规 4 5" xfId="6553"/>
    <cellStyle name="常规 4 2 3 2" xfId="6554"/>
    <cellStyle name="常规 4 5 2" xfId="6555"/>
    <cellStyle name="常规 7 4" xfId="6556"/>
    <cellStyle name="常规 4 2 3 2 2" xfId="6557"/>
    <cellStyle name="常规 4 5 2 2" xfId="6558"/>
    <cellStyle name="常规 7 4 2" xfId="6559"/>
    <cellStyle name="常规 4 2 3 3 2" xfId="6560"/>
    <cellStyle name="常规 4 5 3 2" xfId="6561"/>
    <cellStyle name="常规 7 5 2" xfId="6562"/>
    <cellStyle name="常规 4 2 3 4 2" xfId="6563"/>
    <cellStyle name="常规 4 5 4 2" xfId="6564"/>
    <cellStyle name="常规 7 6 2" xfId="6565"/>
    <cellStyle name="常规 4 2 4" xfId="6566"/>
    <cellStyle name="常规 4 6" xfId="6567"/>
    <cellStyle name="常规 4 2 5" xfId="6568"/>
    <cellStyle name="常规 4 7" xfId="6569"/>
    <cellStyle name="常规 4 2 6 2" xfId="6570"/>
    <cellStyle name="常规 4 8 2" xfId="6571"/>
    <cellStyle name="常规 4 2 7 2" xfId="6572"/>
    <cellStyle name="常规 4 9 2" xfId="6573"/>
    <cellStyle name="常规 4 2 8 2" xfId="6574"/>
    <cellStyle name="常规 4 2 8 2 2" xfId="6575"/>
    <cellStyle name="常规 4 2 8 3 2" xfId="6576"/>
    <cellStyle name="常规 4 2 8 4 2" xfId="6577"/>
    <cellStyle name="常规 4 2 9 2" xfId="6578"/>
    <cellStyle name="常规 4 2 9 2 2" xfId="6579"/>
    <cellStyle name="常规 4 2 9 3 2" xfId="6580"/>
    <cellStyle name="常规 4 2 9 4 2" xfId="6581"/>
    <cellStyle name="常规 4 2 9 5 2" xfId="6582"/>
    <cellStyle name="常规 4 30 7" xfId="6583"/>
    <cellStyle name="常规 4 25 7" xfId="6584"/>
    <cellStyle name="常规 4 30 8" xfId="6585"/>
    <cellStyle name="常规 4 25 8" xfId="6586"/>
    <cellStyle name="常规 4 26 3" xfId="6587"/>
    <cellStyle name="常规 4 26 3 2" xfId="6588"/>
    <cellStyle name="常规 4 26 4" xfId="6589"/>
    <cellStyle name="常规 4 26 4 2" xfId="6590"/>
    <cellStyle name="常规 4 26 5" xfId="6591"/>
    <cellStyle name="常规 4 26 5 2" xfId="6592"/>
    <cellStyle name="常规 4 26 6" xfId="6593"/>
    <cellStyle name="常规 4 26 6 2" xfId="6594"/>
    <cellStyle name="常规 4 26 7" xfId="6595"/>
    <cellStyle name="常规 4 26 9" xfId="6596"/>
    <cellStyle name="常规 4 27 2 2" xfId="6597"/>
    <cellStyle name="常规 4 27 3" xfId="6598"/>
    <cellStyle name="常规 4 27 3 2" xfId="6599"/>
    <cellStyle name="常规 4 27 4" xfId="6600"/>
    <cellStyle name="常规 4 27 4 2" xfId="6601"/>
    <cellStyle name="常规 4 27 5" xfId="6602"/>
    <cellStyle name="常规 4 27 5 2" xfId="6603"/>
    <cellStyle name="常规 4 27 6" xfId="6604"/>
    <cellStyle name="常规 4 27 6 2" xfId="6605"/>
    <cellStyle name="常规 4 27 7" xfId="6606"/>
    <cellStyle name="常规 4 27 7 2" xfId="6607"/>
    <cellStyle name="常规 4 27 8 2" xfId="6608"/>
    <cellStyle name="常规 4 27 9" xfId="6609"/>
    <cellStyle name="未定义" xfId="6610"/>
    <cellStyle name="常规 4 28 3" xfId="6611"/>
    <cellStyle name="常规 4 28 4" xfId="6612"/>
    <cellStyle name="常规 4 28 5" xfId="6613"/>
    <cellStyle name="常规 4 28 6" xfId="6614"/>
    <cellStyle name="常规 4 28 7" xfId="6615"/>
    <cellStyle name="千位分隔 5" xfId="6616"/>
    <cellStyle name="常规 4 28 7 2" xfId="6617"/>
    <cellStyle name="常规 4 28 9" xfId="6618"/>
    <cellStyle name="常规 4 29 3" xfId="6619"/>
    <cellStyle name="常规 4 29 3 2" xfId="6620"/>
    <cellStyle name="常规 4 29 4" xfId="6621"/>
    <cellStyle name="常规 4 29 4 2" xfId="6622"/>
    <cellStyle name="常规 4 29 5" xfId="6623"/>
    <cellStyle name="常规 4 29 5 2" xfId="6624"/>
    <cellStyle name="常规 4 29 6" xfId="6625"/>
    <cellStyle name="常规 4 29 6 2" xfId="6626"/>
    <cellStyle name="常规 4 29 7" xfId="6627"/>
    <cellStyle name="常规 4 29 7 2" xfId="6628"/>
    <cellStyle name="常规 4 29 8 2" xfId="6629"/>
    <cellStyle name="常规 4 29 9" xfId="6630"/>
    <cellStyle name="常规 4 3" xfId="6631"/>
    <cellStyle name="常规 4 3 10 2 2" xfId="6632"/>
    <cellStyle name="常规 4 3 10 3" xfId="6633"/>
    <cellStyle name="常规 4 3 10 3 2" xfId="6634"/>
    <cellStyle name="常规 4 3 10 4 2" xfId="6635"/>
    <cellStyle name="常规 4 3 10 5 2" xfId="6636"/>
    <cellStyle name="常规 4 3 2 2" xfId="6637"/>
    <cellStyle name="常规 5 4 2" xfId="6638"/>
    <cellStyle name="常规 4 3 2 2 2" xfId="6639"/>
    <cellStyle name="常规 4 3 2 3" xfId="6640"/>
    <cellStyle name="常规 4 3 2 3 2" xfId="6641"/>
    <cellStyle name="常规 4 3 2 4 2" xfId="6642"/>
    <cellStyle name="常规 4 3 2 5 2" xfId="6643"/>
    <cellStyle name="常规 4 3 2 6 2" xfId="6644"/>
    <cellStyle name="常规 4 3 2 8 2" xfId="6645"/>
    <cellStyle name="常规 4 3 2 9" xfId="6646"/>
    <cellStyle name="常规 4 3 3" xfId="6647"/>
    <cellStyle name="常规 5 5" xfId="6648"/>
    <cellStyle name="常规 4 3 3 2" xfId="6649"/>
    <cellStyle name="常规 5 5 2" xfId="6650"/>
    <cellStyle name="样式 1 14" xfId="6651"/>
    <cellStyle name="常规 4 3 3 2 2" xfId="6652"/>
    <cellStyle name="常规 4 3 3 3 2" xfId="6653"/>
    <cellStyle name="常规 4 3 3 4 2" xfId="6654"/>
    <cellStyle name="常规 4 3 3 6 2" xfId="6655"/>
    <cellStyle name="常规 4 3 3 8 2" xfId="6656"/>
    <cellStyle name="常规 4 3 8 2" xfId="6657"/>
    <cellStyle name="常规 4 3 8 2 2" xfId="6658"/>
    <cellStyle name="常规 4 3 8 3 2" xfId="6659"/>
    <cellStyle name="常规 4 3 8 4 2" xfId="6660"/>
    <cellStyle name="常规 4 3 9 2" xfId="6661"/>
    <cellStyle name="常规 4 3 9 2 2" xfId="6662"/>
    <cellStyle name="常规 4 3 9 3 2" xfId="6663"/>
    <cellStyle name="常规 4 3 9 4 2" xfId="6664"/>
    <cellStyle name="常规 4 3 9 5 2" xfId="6665"/>
    <cellStyle name="常规 4 35 2 2" xfId="6666"/>
    <cellStyle name="常规 4 35 3" xfId="6667"/>
    <cellStyle name="常规 4 35 3 2" xfId="6668"/>
    <cellStyle name="常规 4 35 4" xfId="6669"/>
    <cellStyle name="常规 4 35 4 2" xfId="6670"/>
    <cellStyle name="常规 4 36 2 2" xfId="6671"/>
    <cellStyle name="常规 4 36 3" xfId="6672"/>
    <cellStyle name="常规 4 36 3 2" xfId="6673"/>
    <cellStyle name="常规 4 36 4" xfId="6674"/>
    <cellStyle name="常规 4 4 10 2 2" xfId="6675"/>
    <cellStyle name="常规 4 4 10 3" xfId="6676"/>
    <cellStyle name="常规 4 4 10 4" xfId="6677"/>
    <cellStyle name="常规 4 4 10 4 2" xfId="6678"/>
    <cellStyle name="常规 4 4 10 5" xfId="6679"/>
    <cellStyle name="常规 4 4 10 5 2" xfId="6680"/>
    <cellStyle name="常规 4 4 21 2" xfId="6681"/>
    <cellStyle name="常规 4 4 16 2" xfId="6682"/>
    <cellStyle name="常规 4 4 2 2 2" xfId="6683"/>
    <cellStyle name="常规 4 4 2 3" xfId="6684"/>
    <cellStyle name="常规 4 4 2 3 2" xfId="6685"/>
    <cellStyle name="常规 4 4 2 4" xfId="6686"/>
    <cellStyle name="常规 4 4 2 4 2" xfId="6687"/>
    <cellStyle name="常规 4 4 2 5" xfId="6688"/>
    <cellStyle name="常规 4 4 2 5 2" xfId="6689"/>
    <cellStyle name="常规 4 4 2 6 2" xfId="6690"/>
    <cellStyle name="常规 4 4 2 7" xfId="6691"/>
    <cellStyle name="常规 4 4 2 7 2" xfId="6692"/>
    <cellStyle name="常规 4 4 2 8 2" xfId="6693"/>
    <cellStyle name="常规 4 4 2 9" xfId="6694"/>
    <cellStyle name="常规 4 4 3 4" xfId="6695"/>
    <cellStyle name="常规 4 4 3 5" xfId="6696"/>
    <cellStyle name="常规 4 4 3 6 2" xfId="6697"/>
    <cellStyle name="常规 4 4 3 7" xfId="6698"/>
    <cellStyle name="常规 4 4 3 7 2" xfId="6699"/>
    <cellStyle name="常规 4 4 3 8 2" xfId="6700"/>
    <cellStyle name="常规 4 4 8 4" xfId="6701"/>
    <cellStyle name="常规 4 4 8 5" xfId="6702"/>
    <cellStyle name="常规 4 4 8 6" xfId="6703"/>
    <cellStyle name="常规 4 4 9 2" xfId="6704"/>
    <cellStyle name="常规 4 4 9 4" xfId="6705"/>
    <cellStyle name="常规 4 4 9 5" xfId="6706"/>
    <cellStyle name="常规 4 4 9 6" xfId="6707"/>
    <cellStyle name="常规 4 50" xfId="6708"/>
    <cellStyle name="常规 4 45" xfId="6709"/>
    <cellStyle name="常规 4 50 2" xfId="6710"/>
    <cellStyle name="常规 4 45 2" xfId="6711"/>
    <cellStyle name="常规 4 51" xfId="6712"/>
    <cellStyle name="常规 4 46" xfId="6713"/>
    <cellStyle name="常规 4 51 2" xfId="6714"/>
    <cellStyle name="常规 4 46 2" xfId="6715"/>
    <cellStyle name="常规 4 6 2 2" xfId="6716"/>
    <cellStyle name="常规 8 4 2" xfId="6717"/>
    <cellStyle name="常规 4 6 3 2" xfId="6718"/>
    <cellStyle name="常规 4 6 4 2" xfId="6719"/>
    <cellStyle name="常规 4 6 5 2" xfId="6720"/>
    <cellStyle name="常规 4 6 6 2" xfId="6721"/>
    <cellStyle name="常规 4 7 2 2" xfId="6722"/>
    <cellStyle name="常规 9 4 2" xfId="6723"/>
    <cellStyle name="常规 4 7 3 2" xfId="6724"/>
    <cellStyle name="常规 4 7 4 2" xfId="6725"/>
    <cellStyle name="常规 4 7 5 2" xfId="6726"/>
    <cellStyle name="常规 4 7 6 2" xfId="6727"/>
    <cellStyle name="常规 4 7 7 2" xfId="6728"/>
    <cellStyle name="常规 4 7 8 2" xfId="6729"/>
    <cellStyle name="常规 4 9 8" xfId="6730"/>
    <cellStyle name="常规 4 9 8 2" xfId="6731"/>
    <cellStyle name="常规 4 9 9" xfId="6732"/>
    <cellStyle name="常规 5" xfId="6733"/>
    <cellStyle name="常规 5 10" xfId="6734"/>
    <cellStyle name="常规 5 10 2" xfId="6735"/>
    <cellStyle name="常规 8" xfId="6736"/>
    <cellStyle name="常规 5 11" xfId="6737"/>
    <cellStyle name="常规 5 11 2" xfId="6738"/>
    <cellStyle name="常规 5 12" xfId="6739"/>
    <cellStyle name="常规 5 12 2" xfId="6740"/>
    <cellStyle name="常规 5 13" xfId="6741"/>
    <cellStyle name="常规 5 13 2" xfId="6742"/>
    <cellStyle name="常规 5 14" xfId="6743"/>
    <cellStyle name="常规 5 14 2" xfId="6744"/>
    <cellStyle name="常规 5 20" xfId="6745"/>
    <cellStyle name="常规 5 15" xfId="6746"/>
    <cellStyle name="常规 5 20 2" xfId="6747"/>
    <cellStyle name="常规 5 15 2" xfId="6748"/>
    <cellStyle name="常规 5 21" xfId="6749"/>
    <cellStyle name="常规 5 16" xfId="6750"/>
    <cellStyle name="常规 5 22" xfId="6751"/>
    <cellStyle name="常规 5 17" xfId="6752"/>
    <cellStyle name="常规 5 23" xfId="6753"/>
    <cellStyle name="常规 5 18" xfId="6754"/>
    <cellStyle name="常规 5 2 2" xfId="6755"/>
    <cellStyle name="常规 5 3 2" xfId="6756"/>
    <cellStyle name="常规 6 10" xfId="6757"/>
    <cellStyle name="常规 6 11" xfId="6758"/>
    <cellStyle name="常规_2017年收支报表（提供人大）" xfId="6759"/>
    <cellStyle name="常规 6 2" xfId="6760"/>
    <cellStyle name="常规 6 2 2" xfId="6761"/>
    <cellStyle name="常规 6 6 4" xfId="6762"/>
    <cellStyle name="常规 6 6 5" xfId="6763"/>
    <cellStyle name="常规 6 7 5" xfId="6764"/>
    <cellStyle name="常规 6 8 4" xfId="6765"/>
    <cellStyle name="常规 6 8 5" xfId="6766"/>
    <cellStyle name="常规 6 8 6" xfId="6767"/>
    <cellStyle name="常规 7" xfId="6768"/>
    <cellStyle name="常规 7 2" xfId="6769"/>
    <cellStyle name="常规 7 2 2" xfId="6770"/>
    <cellStyle name="常规 7 3 2" xfId="6771"/>
    <cellStyle name="常规 9" xfId="6772"/>
    <cellStyle name="常规 9 3 2" xfId="6773"/>
    <cellStyle name="超链接 2 2 2" xfId="6774"/>
    <cellStyle name="超链接 2 3" xfId="6775"/>
    <cellStyle name="超链接 3 2 2" xfId="6776"/>
    <cellStyle name="超链接 3 3" xfId="6777"/>
    <cellStyle name="好 2 2 2" xfId="6778"/>
    <cellStyle name="好 3 2 2" xfId="6779"/>
    <cellStyle name="好_②农业科杨正红 2 2" xfId="6780"/>
    <cellStyle name="好_县市旗测算-新科目（20080626）_民生政策最低支出需求 3 3" xfId="6781"/>
    <cellStyle name="好_总帐表-许助理汇报后修改（支出）" xfId="6782"/>
    <cellStyle name="汇总 2" xfId="6783"/>
    <cellStyle name="汇总 2 2 2" xfId="6784"/>
    <cellStyle name="汇总 2 3" xfId="6785"/>
    <cellStyle name="汇总 3" xfId="6786"/>
    <cellStyle name="汇总 3 2 2" xfId="6787"/>
    <cellStyle name="汇总 3 3" xfId="6788"/>
    <cellStyle name="计算 2" xfId="6789"/>
    <cellStyle name="计算 2 2 2" xfId="6790"/>
    <cellStyle name="计算 2 3" xfId="6791"/>
    <cellStyle name="计算 3 2 2" xfId="6792"/>
    <cellStyle name="计算 3 3" xfId="6793"/>
    <cellStyle name="检查单元格 2" xfId="6794"/>
    <cellStyle name="检查单元格 2 2" xfId="6795"/>
    <cellStyle name="检查单元格 2 3" xfId="6796"/>
    <cellStyle name="检查单元格 3" xfId="6797"/>
    <cellStyle name="检查单元格 3 2" xfId="6798"/>
    <cellStyle name="警告文本 3 2 2" xfId="6799"/>
    <cellStyle name="链接单元格 2 2 2" xfId="6800"/>
    <cellStyle name="链接单元格 2 3" xfId="6801"/>
    <cellStyle name="链接单元格 3 3" xfId="6802"/>
    <cellStyle name="普通_97-917" xfId="6803"/>
    <cellStyle name="千分位[0]_laroux" xfId="6804"/>
    <cellStyle name="千位[0]_1" xfId="6805"/>
    <cellStyle name="千位_1" xfId="6806"/>
    <cellStyle name="千位分隔 13" xfId="6807"/>
    <cellStyle name="强调文字颜色 5 2 2" xfId="6808"/>
    <cellStyle name="千位分隔 2 2" xfId="6809"/>
    <cellStyle name="千位分隔 2 3" xfId="6810"/>
    <cellStyle name="千位分隔 2 4" xfId="6811"/>
    <cellStyle name="强调文字颜色 1 2" xfId="6812"/>
    <cellStyle name="强调文字颜色 1 2 2 2" xfId="6813"/>
    <cellStyle name="强调文字颜色 1 2 3" xfId="6814"/>
    <cellStyle name="强调文字颜色 1 3" xfId="6815"/>
    <cellStyle name="强调文字颜色 1 3 2" xfId="6816"/>
    <cellStyle name="强调文字颜色 1 3 3" xfId="6817"/>
    <cellStyle name="强调文字颜色 2 2 2" xfId="6818"/>
    <cellStyle name="强调文字颜色 2 2 3" xfId="6819"/>
    <cellStyle name="强调文字颜色 2 3 2" xfId="6820"/>
    <cellStyle name="强调文字颜色 2 3 3" xfId="6821"/>
    <cellStyle name="强调文字颜色 3 2" xfId="6822"/>
    <cellStyle name="强调文字颜色 3 2 2" xfId="6823"/>
    <cellStyle name="强调文字颜色 3 2 2 2" xfId="6824"/>
    <cellStyle name="强调文字颜色 4 2 2 2" xfId="6825"/>
    <cellStyle name="强调文字颜色 4 3 2" xfId="6826"/>
    <cellStyle name="强调文字颜色 5 2" xfId="6827"/>
    <cellStyle name="强调文字颜色 5 2 3" xfId="6828"/>
    <cellStyle name="强调文字颜色 5 3" xfId="6829"/>
    <cellStyle name="强调文字颜色 6 2" xfId="6830"/>
    <cellStyle name="强调文字颜色 6 2 2 2" xfId="6831"/>
    <cellStyle name="强调文字颜色 6 2 3" xfId="6832"/>
    <cellStyle name="强调文字颜色 6 3" xfId="6833"/>
    <cellStyle name="强调文字颜色 6 3 2" xfId="6834"/>
    <cellStyle name="强调文字颜色 6 3 3" xfId="6835"/>
    <cellStyle name="输出 2" xfId="6836"/>
    <cellStyle name="输出 2 2" xfId="6837"/>
    <cellStyle name="输出 2 3" xfId="6838"/>
    <cellStyle name="输出 3" xfId="6839"/>
    <cellStyle name="输出 3 2" xfId="6840"/>
    <cellStyle name="输出 3 2 2" xfId="6841"/>
    <cellStyle name="输出 3 3" xfId="6842"/>
    <cellStyle name="样式 1" xfId="6843"/>
    <cellStyle name="样式 1 10" xfId="6844"/>
    <cellStyle name="样式 1 11" xfId="6845"/>
    <cellStyle name="样式 1 12" xfId="6846"/>
    <cellStyle name="样式 1 13" xfId="6847"/>
    <cellStyle name="样式 1 2" xfId="6848"/>
    <cellStyle name="样式 1 3" xfId="6849"/>
    <cellStyle name="样式 1 8" xfId="6850"/>
    <cellStyle name="样式 1 9" xfId="6851"/>
    <cellStyle name="注释 3 2" xfId="68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.xml"/><Relationship Id="rId31" Type="http://schemas.openxmlformats.org/officeDocument/2006/relationships/customXml" Target="../customXml/item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\Desktop\22226\a20d9012\Users\hp\Documents\WXWorkLocal\1688849875650357_1970325008038486\Cache\File\2021-10\4160c47e\Users\a\Desktop\018fa2fa\&#39134;&#31179;&#25509;&#25910;&#25991;&#20214;\&#20195;&#20029;&#23068;(FC4DD44C8309)\&#35828;&#26126;\&#38468;&#34920;2&#65306;2015&#24180;&#39033;&#30446;&#24211;&#20998;&#31867;&#27719;&#24635;%20-%20&#27719;&#24635;&#21508;&#22788;&#23460;&#65288;&#33635;&#38196;&#25552;&#20379;1.11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2:E14"/>
  <sheetViews>
    <sheetView zoomScaleSheetLayoutView="60" topLeftCell="A10" workbookViewId="0">
      <selection activeCell="A28" sqref="A28"/>
    </sheetView>
  </sheetViews>
  <sheetFormatPr defaultColWidth="10.2857142857143" defaultRowHeight="14.25" outlineLevelCol="4"/>
  <cols>
    <col min="1" max="1" width="80.4285714285714" style="106" customWidth="1"/>
    <col min="2" max="5" width="10.2857142857143" style="106" hidden="1" customWidth="1"/>
    <col min="6" max="16384" width="10.2857142857143" style="106"/>
  </cols>
  <sheetData>
    <row r="12" ht="93.75" customHeight="1"/>
    <row r="13" ht="75" customHeight="1" spans="1:5">
      <c r="A13" s="170" t="s">
        <v>0</v>
      </c>
      <c r="B13" s="171"/>
      <c r="C13" s="171"/>
      <c r="D13" s="171"/>
      <c r="E13" s="171"/>
    </row>
    <row r="14" ht="81.75" customHeight="1" spans="2:2">
      <c r="B14" s="172"/>
    </row>
  </sheetData>
  <mergeCells count="1">
    <mergeCell ref="A13:E13"/>
  </mergeCells>
  <printOptions horizontalCentered="1"/>
  <pageMargins left="0.75" right="0.75" top="1" bottom="1" header="0.5" footer="0.5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zoomScaleSheetLayoutView="60" workbookViewId="0">
      <selection activeCell="I10" sqref="I10"/>
    </sheetView>
  </sheetViews>
  <sheetFormatPr defaultColWidth="10.4285714285714" defaultRowHeight="14.25" outlineLevelCol="5"/>
  <cols>
    <col min="1" max="1" width="18.5714285714286" style="113" customWidth="1"/>
    <col min="2" max="3" width="14.1428571428571" style="113" customWidth="1"/>
    <col min="4" max="4" width="18.1428571428571" style="113" customWidth="1"/>
    <col min="5" max="5" width="15.7142857142857" style="113" customWidth="1"/>
    <col min="6" max="6" width="14.5714285714286" style="114" customWidth="1"/>
    <col min="7" max="251" width="10.4285714285714" style="114" customWidth="1"/>
    <col min="252" max="16384" width="10.4285714285714" style="114"/>
  </cols>
  <sheetData>
    <row r="1" ht="69" customHeight="1" spans="1:1">
      <c r="A1" s="113" t="s">
        <v>140</v>
      </c>
    </row>
    <row r="2" ht="27.75" customHeight="1" spans="1:6">
      <c r="A2" s="115" t="s">
        <v>141</v>
      </c>
      <c r="B2" s="115"/>
      <c r="C2" s="115"/>
      <c r="D2" s="115"/>
      <c r="E2" s="115"/>
      <c r="F2" s="115"/>
    </row>
    <row r="3" ht="16.5" customHeight="1" spans="1:5">
      <c r="A3" s="116"/>
      <c r="B3" s="116"/>
      <c r="C3" s="116"/>
      <c r="D3" s="117"/>
      <c r="E3" s="117"/>
    </row>
    <row r="4" ht="16.9" customHeight="1" spans="3:6">
      <c r="C4" s="118"/>
      <c r="F4" s="119" t="s">
        <v>38</v>
      </c>
    </row>
    <row r="5" ht="29.1" customHeight="1" spans="1:6">
      <c r="A5" s="120" t="s">
        <v>142</v>
      </c>
      <c r="B5" s="120"/>
      <c r="C5" s="120"/>
      <c r="D5" s="120" t="s">
        <v>143</v>
      </c>
      <c r="E5" s="120"/>
      <c r="F5" s="120"/>
    </row>
    <row r="6" ht="29.1" customHeight="1" spans="1:6">
      <c r="A6" s="120" t="s">
        <v>66</v>
      </c>
      <c r="B6" s="120" t="s">
        <v>5</v>
      </c>
      <c r="C6" s="120" t="s">
        <v>6</v>
      </c>
      <c r="D6" s="120" t="s">
        <v>66</v>
      </c>
      <c r="E6" s="120" t="s">
        <v>5</v>
      </c>
      <c r="F6" s="120" t="s">
        <v>6</v>
      </c>
    </row>
    <row r="7" s="112" customFormat="1" ht="29.1" customHeight="1" spans="1:6">
      <c r="A7" s="121" t="s">
        <v>144</v>
      </c>
      <c r="B7" s="122">
        <v>25710</v>
      </c>
      <c r="C7" s="122">
        <v>647</v>
      </c>
      <c r="D7" s="121" t="s">
        <v>145</v>
      </c>
      <c r="E7" s="123">
        <v>34671</v>
      </c>
      <c r="F7" s="123">
        <v>15153</v>
      </c>
    </row>
    <row r="8" s="112" customFormat="1" ht="29.1" customHeight="1" spans="1:6">
      <c r="A8" s="121" t="s">
        <v>146</v>
      </c>
      <c r="B8" s="122">
        <v>23625</v>
      </c>
      <c r="C8" s="122">
        <v>37380</v>
      </c>
      <c r="D8" s="121" t="s">
        <v>147</v>
      </c>
      <c r="E8" s="123">
        <v>35319</v>
      </c>
      <c r="F8" s="123">
        <v>36630</v>
      </c>
    </row>
    <row r="9" ht="29.1" customHeight="1" spans="1:6">
      <c r="A9" s="120"/>
      <c r="B9" s="122"/>
      <c r="C9" s="122"/>
      <c r="D9" s="120"/>
      <c r="E9" s="122"/>
      <c r="F9" s="122"/>
    </row>
    <row r="10" ht="29.1" customHeight="1" spans="1:6">
      <c r="A10" s="120"/>
      <c r="B10" s="122"/>
      <c r="C10" s="122"/>
      <c r="D10" s="120"/>
      <c r="E10" s="122"/>
      <c r="F10" s="122"/>
    </row>
    <row r="11" ht="29.1" customHeight="1" spans="1:6">
      <c r="A11" s="120" t="s">
        <v>67</v>
      </c>
      <c r="B11" s="122">
        <v>49335</v>
      </c>
      <c r="C11" s="122">
        <v>38027</v>
      </c>
      <c r="D11" s="120" t="s">
        <v>68</v>
      </c>
      <c r="E11" s="122">
        <v>69990</v>
      </c>
      <c r="F11" s="122">
        <v>51783</v>
      </c>
    </row>
    <row r="12" ht="29.1" customHeight="1" spans="1:6">
      <c r="A12" s="120"/>
      <c r="B12" s="122"/>
      <c r="C12" s="122"/>
      <c r="D12" s="120"/>
      <c r="E12" s="122"/>
      <c r="F12" s="122"/>
    </row>
    <row r="13" ht="29.1" customHeight="1" spans="1:6">
      <c r="A13" s="120"/>
      <c r="B13" s="122"/>
      <c r="C13" s="122"/>
      <c r="D13" s="120"/>
      <c r="E13" s="122"/>
      <c r="F13" s="122"/>
    </row>
    <row r="14" ht="29.1" customHeight="1" spans="1:6">
      <c r="A14" s="120"/>
      <c r="B14" s="122"/>
      <c r="C14" s="122"/>
      <c r="D14" s="120"/>
      <c r="E14" s="122"/>
      <c r="F14" s="122"/>
    </row>
    <row r="15" ht="29.1" customHeight="1" spans="1:6">
      <c r="A15" s="120"/>
      <c r="B15" s="122"/>
      <c r="C15" s="122"/>
      <c r="D15" s="120"/>
      <c r="E15" s="122"/>
      <c r="F15" s="122"/>
    </row>
    <row r="16" ht="29.1" customHeight="1" spans="1:6">
      <c r="A16" s="120" t="s">
        <v>75</v>
      </c>
      <c r="B16" s="122">
        <v>42852</v>
      </c>
      <c r="C16" s="122">
        <v>22197</v>
      </c>
      <c r="D16" s="120" t="s">
        <v>90</v>
      </c>
      <c r="E16" s="122">
        <v>22197</v>
      </c>
      <c r="F16" s="122">
        <v>8441</v>
      </c>
    </row>
    <row r="17" ht="29.1" customHeight="1" spans="1:6">
      <c r="A17" s="120"/>
      <c r="B17" s="122"/>
      <c r="C17" s="122"/>
      <c r="D17" s="120"/>
      <c r="E17" s="122"/>
      <c r="F17" s="122"/>
    </row>
    <row r="18" ht="29.1" customHeight="1" spans="1:6">
      <c r="A18" s="120" t="s">
        <v>148</v>
      </c>
      <c r="B18" s="122">
        <f>SUM(B11:B17)</f>
        <v>92187</v>
      </c>
      <c r="C18" s="122">
        <v>60224</v>
      </c>
      <c r="D18" s="120" t="s">
        <v>149</v>
      </c>
      <c r="E18" s="122">
        <f>SUM(E11:E17)</f>
        <v>92187</v>
      </c>
      <c r="F18" s="122">
        <v>60224</v>
      </c>
    </row>
    <row r="19" spans="1:5">
      <c r="A19" s="114"/>
      <c r="B19" s="114"/>
      <c r="C19" s="114"/>
      <c r="D19" s="114"/>
      <c r="E19" s="114"/>
    </row>
  </sheetData>
  <mergeCells count="4">
    <mergeCell ref="A2:F2"/>
    <mergeCell ref="A3:C3"/>
    <mergeCell ref="A5:C5"/>
    <mergeCell ref="D5:F5"/>
  </mergeCells>
  <printOptions horizontalCentered="1"/>
  <pageMargins left="0.472222222222222" right="0.314583333333333" top="0.984027777777778" bottom="0.984027777777778" header="0.904861111111111" footer="0.511805555555556"/>
  <pageSetup paperSize="9" firstPageNumber="9" fitToHeight="0" orientation="portrait" blackAndWhite="1" useFirstPageNumber="1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zoomScaleSheetLayoutView="60" workbookViewId="0">
      <selection activeCell="G13" sqref="G13"/>
    </sheetView>
  </sheetViews>
  <sheetFormatPr defaultColWidth="10.2857142857143" defaultRowHeight="14.25" outlineLevelCol="3"/>
  <cols>
    <col min="1" max="1" width="31.4285714285714" style="106" customWidth="1"/>
    <col min="2" max="2" width="14.1428571428571" style="106" customWidth="1"/>
    <col min="3" max="3" width="29.8571428571429" style="106" customWidth="1"/>
    <col min="4" max="4" width="14.1428571428571" style="106" customWidth="1"/>
    <col min="5" max="16384" width="10.2857142857143" style="106"/>
  </cols>
  <sheetData>
    <row r="1" ht="66" customHeight="1" spans="1:1">
      <c r="A1" s="106" t="s">
        <v>150</v>
      </c>
    </row>
    <row r="2" ht="42" customHeight="1" spans="1:4">
      <c r="A2" s="107" t="s">
        <v>151</v>
      </c>
      <c r="B2" s="107"/>
      <c r="C2" s="107"/>
      <c r="D2" s="107"/>
    </row>
    <row r="3" s="105" customFormat="1" ht="19.5" customHeight="1" spans="4:4">
      <c r="D3" s="108" t="s">
        <v>38</v>
      </c>
    </row>
    <row r="4" s="105" customFormat="1" ht="21.95" customHeight="1" spans="1:4">
      <c r="A4" s="109" t="s">
        <v>152</v>
      </c>
      <c r="B4" s="109"/>
      <c r="C4" s="109" t="s">
        <v>153</v>
      </c>
      <c r="D4" s="109"/>
    </row>
    <row r="5" s="105" customFormat="1" ht="21.95" customHeight="1" spans="1:4">
      <c r="A5" s="109" t="s">
        <v>66</v>
      </c>
      <c r="B5" s="109" t="s">
        <v>154</v>
      </c>
      <c r="C5" s="109" t="s">
        <v>66</v>
      </c>
      <c r="D5" s="109" t="s">
        <v>154</v>
      </c>
    </row>
    <row r="6" s="105" customFormat="1" ht="30" customHeight="1" spans="1:4">
      <c r="A6" s="110" t="s">
        <v>155</v>
      </c>
      <c r="B6" s="111">
        <v>6469</v>
      </c>
      <c r="C6" s="110" t="s">
        <v>156</v>
      </c>
      <c r="D6" s="111"/>
    </row>
    <row r="7" s="105" customFormat="1" ht="30" customHeight="1" spans="1:4">
      <c r="A7" s="110" t="s">
        <v>157</v>
      </c>
      <c r="B7" s="111">
        <v>15689</v>
      </c>
      <c r="C7" s="110" t="s">
        <v>158</v>
      </c>
      <c r="D7" s="111"/>
    </row>
    <row r="8" s="105" customFormat="1" ht="30" customHeight="1" spans="1:4">
      <c r="A8" s="110" t="s">
        <v>159</v>
      </c>
      <c r="B8" s="111">
        <v>1367</v>
      </c>
      <c r="C8" s="110" t="s">
        <v>160</v>
      </c>
      <c r="D8" s="111">
        <v>6322</v>
      </c>
    </row>
    <row r="9" s="105" customFormat="1" ht="30" customHeight="1" spans="1:4">
      <c r="A9" s="110" t="s">
        <v>161</v>
      </c>
      <c r="B9" s="111">
        <v>14322</v>
      </c>
      <c r="C9" s="110" t="s">
        <v>162</v>
      </c>
      <c r="D9" s="111"/>
    </row>
    <row r="10" s="105" customFormat="1" ht="30" customHeight="1" spans="1:4">
      <c r="A10" s="110"/>
      <c r="B10" s="111"/>
      <c r="C10" s="110" t="s">
        <v>163</v>
      </c>
      <c r="D10" s="111">
        <v>227</v>
      </c>
    </row>
    <row r="11" s="105" customFormat="1" ht="30" customHeight="1" spans="1:4">
      <c r="A11" s="110"/>
      <c r="B11" s="111"/>
      <c r="C11" s="110" t="s">
        <v>164</v>
      </c>
      <c r="D11" s="111">
        <v>13912</v>
      </c>
    </row>
    <row r="12" s="105" customFormat="1" ht="30" customHeight="1" spans="1:4">
      <c r="A12" s="110"/>
      <c r="B12" s="111"/>
      <c r="C12" s="110" t="s">
        <v>165</v>
      </c>
      <c r="D12" s="111">
        <v>533</v>
      </c>
    </row>
    <row r="13" s="105" customFormat="1" ht="30" customHeight="1" spans="1:4">
      <c r="A13" s="110"/>
      <c r="B13" s="111"/>
      <c r="C13" s="110" t="s">
        <v>166</v>
      </c>
      <c r="D13" s="111">
        <v>137</v>
      </c>
    </row>
    <row r="14" s="105" customFormat="1" ht="30" customHeight="1" spans="1:4">
      <c r="A14" s="110"/>
      <c r="B14" s="111"/>
      <c r="C14" s="110" t="s">
        <v>167</v>
      </c>
      <c r="D14" s="111"/>
    </row>
    <row r="15" s="105" customFormat="1" ht="30" customHeight="1" spans="1:4">
      <c r="A15" s="110"/>
      <c r="B15" s="111"/>
      <c r="C15" s="110"/>
      <c r="D15" s="111"/>
    </row>
    <row r="16" s="105" customFormat="1" ht="30" customHeight="1" spans="1:4">
      <c r="A16" s="110" t="s">
        <v>76</v>
      </c>
      <c r="B16" s="111"/>
      <c r="C16" s="110" t="s">
        <v>77</v>
      </c>
      <c r="D16" s="111"/>
    </row>
    <row r="17" s="105" customFormat="1" ht="30" customHeight="1" spans="1:4">
      <c r="A17" s="110" t="s">
        <v>75</v>
      </c>
      <c r="B17" s="111">
        <v>7723</v>
      </c>
      <c r="C17" s="110" t="s">
        <v>90</v>
      </c>
      <c r="D17" s="111">
        <v>8750</v>
      </c>
    </row>
    <row r="18" s="105" customFormat="1" ht="30" customHeight="1" spans="1:4">
      <c r="A18" s="110"/>
      <c r="B18" s="111"/>
      <c r="C18" s="110"/>
      <c r="D18" s="111"/>
    </row>
    <row r="19" s="105" customFormat="1" ht="30" customHeight="1" spans="1:4">
      <c r="A19" s="109" t="s">
        <v>168</v>
      </c>
      <c r="B19" s="111">
        <v>29881</v>
      </c>
      <c r="C19" s="109" t="s">
        <v>169</v>
      </c>
      <c r="D19" s="111">
        <v>29881</v>
      </c>
    </row>
    <row r="20" ht="16.5" customHeight="1"/>
    <row r="22" ht="18.75" customHeight="1"/>
    <row r="25" ht="15.75" customHeight="1"/>
    <row r="27" ht="18" customHeight="1"/>
    <row r="28" ht="16.5" customHeight="1"/>
    <row r="29" ht="16.5" customHeight="1"/>
    <row r="30" ht="16.5" customHeight="1"/>
    <row r="31" ht="15" customHeight="1"/>
    <row r="36" ht="16.5" customHeight="1"/>
    <row r="44" ht="12" customHeight="1"/>
    <row r="45" ht="11.25" customHeight="1"/>
  </sheetData>
  <mergeCells count="3">
    <mergeCell ref="A2:D2"/>
    <mergeCell ref="A4:B4"/>
    <mergeCell ref="C4:D4"/>
  </mergeCells>
  <printOptions horizontalCentered="1"/>
  <pageMargins left="0.472222222222222" right="0.314583333333333" top="0.984027777777778" bottom="0.984027777777778" header="0.708333333333333" footer="0.511805555555556"/>
  <pageSetup paperSize="9" scale="95" firstPageNumber="10" orientation="portrait" useFirstPageNumber="1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D31"/>
  <sheetViews>
    <sheetView topLeftCell="A9" workbookViewId="0">
      <selection activeCell="B32" sqref="B32"/>
    </sheetView>
  </sheetViews>
  <sheetFormatPr defaultColWidth="9.14285714285714" defaultRowHeight="12.75" outlineLevelCol="3"/>
  <cols>
    <col min="1" max="1" width="37.7142857142857" customWidth="1"/>
    <col min="2" max="2" width="10.1428571428571" customWidth="1"/>
    <col min="3" max="3" width="26.1428571428571" customWidth="1"/>
    <col min="4" max="4" width="11.2857142857143" customWidth="1"/>
  </cols>
  <sheetData>
    <row r="1" ht="25.5" customHeight="1" spans="1:4">
      <c r="A1" s="100" t="s">
        <v>170</v>
      </c>
      <c r="B1" s="101"/>
      <c r="C1" s="101"/>
      <c r="D1" s="101"/>
    </row>
    <row r="2" ht="20.25" spans="1:4">
      <c r="A2" s="102" t="s">
        <v>171</v>
      </c>
      <c r="B2" s="102"/>
      <c r="C2" s="102"/>
      <c r="D2" s="102"/>
    </row>
    <row r="3" spans="1:4">
      <c r="A3" s="101"/>
      <c r="B3" s="101"/>
      <c r="C3" s="101"/>
      <c r="D3" s="101" t="s">
        <v>38</v>
      </c>
    </row>
    <row r="4" ht="23.25" customHeight="1" spans="1:4">
      <c r="A4" s="26" t="s">
        <v>172</v>
      </c>
      <c r="B4" s="26" t="s">
        <v>173</v>
      </c>
      <c r="C4" s="26" t="s">
        <v>172</v>
      </c>
      <c r="D4" s="26" t="s">
        <v>173</v>
      </c>
    </row>
    <row r="5" ht="23.25" customHeight="1" spans="1:4">
      <c r="A5" s="99" t="s">
        <v>174</v>
      </c>
      <c r="B5" s="91">
        <v>157563</v>
      </c>
      <c r="C5" s="91" t="s">
        <v>175</v>
      </c>
      <c r="D5" s="91">
        <v>740721</v>
      </c>
    </row>
    <row r="6" ht="23.25" customHeight="1" spans="1:4">
      <c r="A6" s="67" t="s">
        <v>176</v>
      </c>
      <c r="B6" s="90">
        <v>81127</v>
      </c>
      <c r="C6" s="90" t="s">
        <v>177</v>
      </c>
      <c r="D6" s="90">
        <v>340979</v>
      </c>
    </row>
    <row r="7" ht="23.25" customHeight="1" spans="1:4">
      <c r="A7" s="67" t="s">
        <v>178</v>
      </c>
      <c r="B7" s="90">
        <v>76436</v>
      </c>
      <c r="C7" s="90" t="s">
        <v>179</v>
      </c>
      <c r="D7" s="90">
        <v>239117</v>
      </c>
    </row>
    <row r="8" ht="23.25" customHeight="1" spans="1:4">
      <c r="A8" s="67"/>
      <c r="B8" s="90"/>
      <c r="C8" s="90" t="s">
        <v>180</v>
      </c>
      <c r="D8" s="90">
        <v>101862</v>
      </c>
    </row>
    <row r="9" ht="23.25" customHeight="1" spans="1:4">
      <c r="A9" s="99" t="s">
        <v>181</v>
      </c>
      <c r="B9" s="91">
        <f>SUM(B10:B12)</f>
        <v>305823</v>
      </c>
      <c r="C9" s="103" t="s">
        <v>182</v>
      </c>
      <c r="D9" s="90"/>
    </row>
    <row r="10" ht="23.25" customHeight="1" spans="1:4">
      <c r="A10" s="67" t="s">
        <v>183</v>
      </c>
      <c r="B10" s="90">
        <v>10891</v>
      </c>
      <c r="C10" s="103" t="s">
        <v>184</v>
      </c>
      <c r="D10" s="90">
        <f>2313-13</f>
        <v>2300</v>
      </c>
    </row>
    <row r="11" ht="23.25" customHeight="1" spans="1:4">
      <c r="A11" s="67" t="s">
        <v>185</v>
      </c>
      <c r="B11" s="90">
        <v>277787</v>
      </c>
      <c r="C11" s="103" t="s">
        <v>186</v>
      </c>
      <c r="D11" s="90">
        <v>13</v>
      </c>
    </row>
    <row r="12" ht="23.25" customHeight="1" spans="1:4">
      <c r="A12" s="67" t="s">
        <v>187</v>
      </c>
      <c r="B12" s="90">
        <v>17145</v>
      </c>
      <c r="C12" s="103" t="s">
        <v>188</v>
      </c>
      <c r="D12" s="90">
        <v>7400</v>
      </c>
    </row>
    <row r="13" ht="23.25" customHeight="1" spans="1:4">
      <c r="A13" s="67"/>
      <c r="B13" s="90"/>
      <c r="C13" s="91" t="s">
        <v>189</v>
      </c>
      <c r="D13" s="91">
        <v>27909</v>
      </c>
    </row>
    <row r="14" ht="23.25" customHeight="1" spans="1:4">
      <c r="A14" s="99" t="s">
        <v>190</v>
      </c>
      <c r="B14" s="90"/>
      <c r="C14" s="90" t="s">
        <v>191</v>
      </c>
      <c r="D14" s="90">
        <v>231</v>
      </c>
    </row>
    <row r="15" ht="23.25" customHeight="1" spans="1:4">
      <c r="A15" s="67" t="s">
        <v>192</v>
      </c>
      <c r="B15" s="90"/>
      <c r="C15" s="90" t="s">
        <v>193</v>
      </c>
      <c r="D15" s="90">
        <v>27678</v>
      </c>
    </row>
    <row r="16" ht="23.25" customHeight="1" spans="1:4">
      <c r="A16" s="67" t="s">
        <v>194</v>
      </c>
      <c r="B16" s="90"/>
      <c r="C16" s="91" t="s">
        <v>195</v>
      </c>
      <c r="D16" s="90"/>
    </row>
    <row r="17" ht="23.25" customHeight="1" spans="1:4">
      <c r="A17" s="99" t="s">
        <v>196</v>
      </c>
      <c r="B17" s="91">
        <v>32913</v>
      </c>
      <c r="C17" s="90" t="s">
        <v>197</v>
      </c>
      <c r="D17" s="90"/>
    </row>
    <row r="18" ht="23.25" customHeight="1" spans="1:4">
      <c r="A18" s="99" t="s">
        <v>198</v>
      </c>
      <c r="B18" s="91">
        <f>SUM(B19:B21)</f>
        <v>236469</v>
      </c>
      <c r="C18" s="90" t="s">
        <v>199</v>
      </c>
      <c r="D18" s="90"/>
    </row>
    <row r="19" ht="23.25" customHeight="1" spans="1:4">
      <c r="A19" s="67" t="s">
        <v>200</v>
      </c>
      <c r="B19" s="90">
        <v>39087</v>
      </c>
      <c r="C19" s="90" t="s">
        <v>201</v>
      </c>
      <c r="D19" s="90"/>
    </row>
    <row r="20" ht="23.25" customHeight="1" spans="1:4">
      <c r="A20" s="67" t="s">
        <v>202</v>
      </c>
      <c r="B20" s="90"/>
      <c r="C20" s="90"/>
      <c r="D20" s="90"/>
    </row>
    <row r="21" ht="23.25" customHeight="1" spans="1:4">
      <c r="A21" s="67" t="s">
        <v>203</v>
      </c>
      <c r="B21" s="90">
        <v>197382</v>
      </c>
      <c r="C21" s="91" t="s">
        <v>204</v>
      </c>
      <c r="D21" s="90"/>
    </row>
    <row r="22" ht="23.25" customHeight="1" spans="1:4">
      <c r="A22" s="99" t="s">
        <v>205</v>
      </c>
      <c r="B22" s="90">
        <f>B23+B24+B25</f>
        <v>5000</v>
      </c>
      <c r="C22" s="91" t="s">
        <v>206</v>
      </c>
      <c r="D22" s="91">
        <v>1725</v>
      </c>
    </row>
    <row r="23" ht="23.25" customHeight="1" spans="1:4">
      <c r="A23" s="67" t="s">
        <v>207</v>
      </c>
      <c r="B23" s="90"/>
      <c r="C23" s="91" t="s">
        <v>208</v>
      </c>
      <c r="D23" s="90"/>
    </row>
    <row r="24" ht="23.25" customHeight="1" spans="1:4">
      <c r="A24" s="67" t="s">
        <v>209</v>
      </c>
      <c r="B24" s="90">
        <v>5000</v>
      </c>
      <c r="C24" s="90"/>
      <c r="D24" s="90"/>
    </row>
    <row r="25" ht="23.25" customHeight="1" spans="1:4">
      <c r="A25" s="67" t="s">
        <v>210</v>
      </c>
      <c r="B25" s="90"/>
      <c r="C25" s="91" t="s">
        <v>211</v>
      </c>
      <c r="D25" s="90"/>
    </row>
    <row r="26" ht="23.25" customHeight="1" spans="1:4">
      <c r="A26" s="67"/>
      <c r="B26" s="90"/>
      <c r="C26" s="91" t="s">
        <v>212</v>
      </c>
      <c r="D26" s="90"/>
    </row>
    <row r="27" ht="23.25" customHeight="1" spans="1:4">
      <c r="A27" s="99" t="s">
        <v>213</v>
      </c>
      <c r="B27" s="90"/>
      <c r="C27" s="90"/>
      <c r="D27" s="90"/>
    </row>
    <row r="28" ht="23.25" customHeight="1" spans="1:4">
      <c r="A28" s="67"/>
      <c r="B28" s="90"/>
      <c r="C28" s="91" t="s">
        <v>214</v>
      </c>
      <c r="D28" s="90"/>
    </row>
    <row r="29" ht="23.25" customHeight="1" spans="1:4">
      <c r="A29" s="99" t="s">
        <v>215</v>
      </c>
      <c r="B29" s="91">
        <v>32587</v>
      </c>
      <c r="C29" s="91" t="s">
        <v>216</v>
      </c>
      <c r="D29" s="90"/>
    </row>
    <row r="30" ht="23.25" customHeight="1" spans="1:4">
      <c r="A30" s="5"/>
      <c r="B30" s="89"/>
      <c r="C30" s="89"/>
      <c r="D30" s="89"/>
    </row>
    <row r="31" ht="23.25" customHeight="1" spans="1:4">
      <c r="A31" s="31" t="s">
        <v>93</v>
      </c>
      <c r="B31" s="63">
        <f>SUM(B5+B9+B14+B17+B18+B22+B27+B29)</f>
        <v>770355</v>
      </c>
      <c r="C31" s="104" t="s">
        <v>94</v>
      </c>
      <c r="D31" s="63">
        <f>D5+D13++D16+D21+D22+D23+D25+D26</f>
        <v>770355</v>
      </c>
    </row>
  </sheetData>
  <sheetProtection selectLockedCells="1" selectUnlockedCells="1"/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firstPageNumber="11" fitToHeight="0" orientation="portrait" useFirstPageNumber="1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E54"/>
  <sheetViews>
    <sheetView topLeftCell="A35" workbookViewId="0">
      <selection activeCell="D55" sqref="D55"/>
    </sheetView>
  </sheetViews>
  <sheetFormatPr defaultColWidth="9.14285714285714" defaultRowHeight="12.75" outlineLevelCol="4"/>
  <cols>
    <col min="1" max="1" width="34" customWidth="1"/>
    <col min="2" max="2" width="12.5714285714286" customWidth="1"/>
    <col min="3" max="3" width="13" customWidth="1"/>
    <col min="4" max="4" width="13.2857142857143" customWidth="1"/>
    <col min="5" max="5" width="14.2857142857143" customWidth="1"/>
  </cols>
  <sheetData>
    <row r="1" spans="1:1">
      <c r="A1" s="1" t="s">
        <v>217</v>
      </c>
    </row>
    <row r="2" ht="20.25" spans="1:5">
      <c r="A2" s="16" t="s">
        <v>218</v>
      </c>
      <c r="B2" s="16"/>
      <c r="C2" s="16"/>
      <c r="D2" s="16"/>
      <c r="E2" s="16"/>
    </row>
    <row r="3" spans="5:5">
      <c r="E3" t="s">
        <v>38</v>
      </c>
    </row>
    <row r="4" ht="28.15" customHeight="1" spans="1:5">
      <c r="A4" s="26" t="s">
        <v>172</v>
      </c>
      <c r="B4" s="26" t="s">
        <v>219</v>
      </c>
      <c r="C4" s="26" t="s">
        <v>6</v>
      </c>
      <c r="D4" s="26" t="s">
        <v>220</v>
      </c>
      <c r="E4" s="97" t="s">
        <v>221</v>
      </c>
    </row>
    <row r="5" ht="25.5" customHeight="1" spans="1:5">
      <c r="A5" s="19" t="s">
        <v>222</v>
      </c>
      <c r="B5" s="91">
        <v>117148</v>
      </c>
      <c r="C5" s="91">
        <v>150060</v>
      </c>
      <c r="D5" s="91">
        <v>157563</v>
      </c>
      <c r="E5" s="98">
        <f>SUM(D5-C5)/C5*100</f>
        <v>5</v>
      </c>
    </row>
    <row r="6" ht="25.5" customHeight="1" spans="1:5">
      <c r="A6" s="19" t="s">
        <v>223</v>
      </c>
      <c r="B6" s="91">
        <v>74274</v>
      </c>
      <c r="C6" s="91">
        <v>73752</v>
      </c>
      <c r="D6" s="91">
        <v>81127</v>
      </c>
      <c r="E6" s="98">
        <f t="shared" ref="E6:E54" si="0">SUM(D6-C6)/C6*100</f>
        <v>9.99972882091333</v>
      </c>
    </row>
    <row r="7" ht="25.5" customHeight="1" spans="1:5">
      <c r="A7" s="5" t="s">
        <v>224</v>
      </c>
      <c r="B7" s="90">
        <v>27841</v>
      </c>
      <c r="C7" s="90">
        <v>26660</v>
      </c>
      <c r="D7" s="90">
        <v>29326</v>
      </c>
      <c r="E7" s="98">
        <f t="shared" si="0"/>
        <v>10</v>
      </c>
    </row>
    <row r="8" ht="25.5" customHeight="1" spans="1:5">
      <c r="A8" s="5" t="s">
        <v>12</v>
      </c>
      <c r="B8" s="90">
        <v>5675</v>
      </c>
      <c r="C8" s="90">
        <v>4172</v>
      </c>
      <c r="D8" s="90">
        <v>4589</v>
      </c>
      <c r="E8" s="98">
        <f t="shared" si="0"/>
        <v>9.99520613614573</v>
      </c>
    </row>
    <row r="9" ht="25.5" customHeight="1" spans="1:5">
      <c r="A9" s="5" t="s">
        <v>14</v>
      </c>
      <c r="B9" s="90">
        <v>1546</v>
      </c>
      <c r="C9" s="90">
        <v>1388</v>
      </c>
      <c r="D9" s="90">
        <v>1527</v>
      </c>
      <c r="E9" s="98">
        <f t="shared" si="0"/>
        <v>10.014409221902</v>
      </c>
    </row>
    <row r="10" ht="25.5" customHeight="1" spans="1:5">
      <c r="A10" s="5" t="s">
        <v>15</v>
      </c>
      <c r="B10" s="90">
        <v>233</v>
      </c>
      <c r="C10" s="90">
        <v>361</v>
      </c>
      <c r="D10" s="90">
        <v>397</v>
      </c>
      <c r="E10" s="98">
        <f t="shared" si="0"/>
        <v>9.97229916897507</v>
      </c>
    </row>
    <row r="11" ht="25.5" customHeight="1" spans="1:5">
      <c r="A11" s="5" t="s">
        <v>16</v>
      </c>
      <c r="B11" s="90">
        <v>7582</v>
      </c>
      <c r="C11" s="90">
        <v>7892</v>
      </c>
      <c r="D11" s="90">
        <v>8681</v>
      </c>
      <c r="E11" s="98">
        <f t="shared" si="0"/>
        <v>9.99746578813989</v>
      </c>
    </row>
    <row r="12" ht="25.5" customHeight="1" spans="1:5">
      <c r="A12" s="5" t="s">
        <v>17</v>
      </c>
      <c r="B12" s="90">
        <v>1936</v>
      </c>
      <c r="C12" s="90">
        <v>2091</v>
      </c>
      <c r="D12" s="90">
        <v>2300</v>
      </c>
      <c r="E12" s="98">
        <f t="shared" si="0"/>
        <v>9.99521759923481</v>
      </c>
    </row>
    <row r="13" ht="25.5" customHeight="1" spans="1:5">
      <c r="A13" s="5" t="s">
        <v>18</v>
      </c>
      <c r="B13" s="90">
        <v>1946</v>
      </c>
      <c r="C13" s="90">
        <v>1914</v>
      </c>
      <c r="D13" s="90">
        <v>2105</v>
      </c>
      <c r="E13" s="98">
        <f t="shared" si="0"/>
        <v>9.9791013584117</v>
      </c>
    </row>
    <row r="14" ht="25.5" customHeight="1" spans="1:5">
      <c r="A14" s="5" t="s">
        <v>19</v>
      </c>
      <c r="B14" s="90">
        <v>961</v>
      </c>
      <c r="C14" s="90">
        <v>-1115</v>
      </c>
      <c r="D14" s="90">
        <f>900+21</f>
        <v>921</v>
      </c>
      <c r="E14" s="98">
        <f t="shared" si="0"/>
        <v>-182.600896860987</v>
      </c>
    </row>
    <row r="15" ht="25.5" customHeight="1" spans="1:5">
      <c r="A15" s="5" t="s">
        <v>20</v>
      </c>
      <c r="B15" s="90">
        <v>12337</v>
      </c>
      <c r="C15" s="90">
        <v>10584</v>
      </c>
      <c r="D15" s="90">
        <v>11642</v>
      </c>
      <c r="E15" s="98">
        <f t="shared" si="0"/>
        <v>9.99622071050642</v>
      </c>
    </row>
    <row r="16" ht="25.5" customHeight="1" spans="1:5">
      <c r="A16" s="5" t="s">
        <v>21</v>
      </c>
      <c r="B16" s="90">
        <v>1421</v>
      </c>
      <c r="C16" s="90">
        <v>1484</v>
      </c>
      <c r="D16" s="90">
        <v>1632</v>
      </c>
      <c r="E16" s="98">
        <f t="shared" si="0"/>
        <v>9.97304582210243</v>
      </c>
    </row>
    <row r="17" ht="25.5" customHeight="1" spans="1:5">
      <c r="A17" s="5" t="s">
        <v>22</v>
      </c>
      <c r="B17" s="90">
        <v>504</v>
      </c>
      <c r="C17" s="90">
        <v>5996</v>
      </c>
      <c r="D17" s="90">
        <v>4470</v>
      </c>
      <c r="E17" s="98">
        <f t="shared" si="0"/>
        <v>-25.4503002001334</v>
      </c>
    </row>
    <row r="18" ht="25.5" customHeight="1" spans="1:5">
      <c r="A18" s="5" t="s">
        <v>23</v>
      </c>
      <c r="B18" s="90">
        <v>12144</v>
      </c>
      <c r="C18" s="90">
        <v>12149</v>
      </c>
      <c r="D18" s="90">
        <v>13364</v>
      </c>
      <c r="E18" s="98">
        <f t="shared" si="0"/>
        <v>10.0008231130134</v>
      </c>
    </row>
    <row r="19" ht="25.5" customHeight="1" spans="1:5">
      <c r="A19" s="5" t="s">
        <v>25</v>
      </c>
      <c r="B19" s="90">
        <v>102</v>
      </c>
      <c r="C19" s="90">
        <v>157</v>
      </c>
      <c r="D19" s="90">
        <v>173</v>
      </c>
      <c r="E19" s="98">
        <f t="shared" si="0"/>
        <v>10.1910828025478</v>
      </c>
    </row>
    <row r="20" ht="25.5" customHeight="1" spans="1:5">
      <c r="A20" s="5" t="s">
        <v>225</v>
      </c>
      <c r="B20" s="90">
        <v>46</v>
      </c>
      <c r="C20" s="90">
        <v>19</v>
      </c>
      <c r="D20" s="90"/>
      <c r="E20" s="98">
        <f t="shared" si="0"/>
        <v>-100</v>
      </c>
    </row>
    <row r="21" ht="25.5" customHeight="1" spans="1:5">
      <c r="A21" s="19" t="s">
        <v>226</v>
      </c>
      <c r="B21" s="91">
        <v>42874</v>
      </c>
      <c r="C21" s="91">
        <v>76308</v>
      </c>
      <c r="D21" s="91">
        <v>76436</v>
      </c>
      <c r="E21" s="98">
        <f t="shared" si="0"/>
        <v>0.167741259107826</v>
      </c>
    </row>
    <row r="22" ht="25.5" customHeight="1" spans="1:5">
      <c r="A22" s="19" t="s">
        <v>227</v>
      </c>
      <c r="B22" s="91">
        <v>5760</v>
      </c>
      <c r="C22" s="91">
        <v>5712</v>
      </c>
      <c r="D22" s="91">
        <v>6330</v>
      </c>
      <c r="E22" s="98">
        <f t="shared" si="0"/>
        <v>10.8193277310924</v>
      </c>
    </row>
    <row r="23" ht="25.5" customHeight="1" spans="1:5">
      <c r="A23" s="5" t="s">
        <v>228</v>
      </c>
      <c r="B23" s="90">
        <v>3000</v>
      </c>
      <c r="C23" s="90">
        <v>3571</v>
      </c>
      <c r="D23" s="90">
        <v>3500</v>
      </c>
      <c r="E23" s="98">
        <f t="shared" si="0"/>
        <v>-1.98823858863064</v>
      </c>
    </row>
    <row r="24" ht="25.5" customHeight="1" spans="1:5">
      <c r="A24" s="21" t="s">
        <v>229</v>
      </c>
      <c r="B24" s="90">
        <v>1400</v>
      </c>
      <c r="C24" s="90">
        <v>1629</v>
      </c>
      <c r="D24" s="90">
        <v>1600</v>
      </c>
      <c r="E24" s="98">
        <f t="shared" si="0"/>
        <v>-1.78023327194598</v>
      </c>
    </row>
    <row r="25" ht="25.5" customHeight="1" spans="1:5">
      <c r="A25" s="5" t="s">
        <v>230</v>
      </c>
      <c r="B25" s="90">
        <v>50</v>
      </c>
      <c r="C25" s="90">
        <v>-1</v>
      </c>
      <c r="D25" s="90">
        <v>50</v>
      </c>
      <c r="E25" s="98">
        <f t="shared" si="0"/>
        <v>-5100</v>
      </c>
    </row>
    <row r="26" ht="25.5" customHeight="1" spans="1:5">
      <c r="A26" s="5" t="s">
        <v>231</v>
      </c>
      <c r="B26" s="90">
        <v>700</v>
      </c>
      <c r="C26" s="90">
        <v>470</v>
      </c>
      <c r="D26" s="90">
        <v>500</v>
      </c>
      <c r="E26" s="98">
        <f t="shared" si="0"/>
        <v>6.38297872340426</v>
      </c>
    </row>
    <row r="27" ht="25.5" customHeight="1" spans="1:5">
      <c r="A27" s="5" t="s">
        <v>232</v>
      </c>
      <c r="B27" s="90">
        <v>10</v>
      </c>
      <c r="C27" s="90">
        <v>32</v>
      </c>
      <c r="D27" s="90">
        <v>30</v>
      </c>
      <c r="E27" s="98">
        <f t="shared" si="0"/>
        <v>-6.25</v>
      </c>
    </row>
    <row r="28" ht="25.5" customHeight="1" spans="1:5">
      <c r="A28" s="5" t="s">
        <v>233</v>
      </c>
      <c r="B28" s="90">
        <v>520</v>
      </c>
      <c r="C28" s="90"/>
      <c r="D28" s="90">
        <v>500</v>
      </c>
      <c r="E28" s="98"/>
    </row>
    <row r="29" ht="25.5" customHeight="1" spans="1:5">
      <c r="A29" s="21" t="s">
        <v>234</v>
      </c>
      <c r="B29" s="90">
        <v>80</v>
      </c>
      <c r="C29" s="90">
        <v>11</v>
      </c>
      <c r="D29" s="90">
        <v>150</v>
      </c>
      <c r="E29" s="98">
        <f t="shared" si="0"/>
        <v>1263.63636363636</v>
      </c>
    </row>
    <row r="30" ht="25.5" customHeight="1" spans="1:5">
      <c r="A30" s="30" t="s">
        <v>235</v>
      </c>
      <c r="B30" s="91">
        <v>7197</v>
      </c>
      <c r="C30" s="91">
        <v>6353</v>
      </c>
      <c r="D30" s="91">
        <v>6226</v>
      </c>
      <c r="E30" s="98">
        <f t="shared" si="0"/>
        <v>-1.99905556430033</v>
      </c>
    </row>
    <row r="31" ht="25.5" customHeight="1" spans="1:5">
      <c r="A31" s="30" t="s">
        <v>236</v>
      </c>
      <c r="B31" s="91">
        <v>4085</v>
      </c>
      <c r="C31" s="91">
        <v>3776</v>
      </c>
      <c r="D31" s="91">
        <v>3800</v>
      </c>
      <c r="E31" s="98">
        <f t="shared" si="0"/>
        <v>0.635593220338983</v>
      </c>
    </row>
    <row r="32" ht="25.5" customHeight="1" spans="1:5">
      <c r="A32" s="30" t="s">
        <v>237</v>
      </c>
      <c r="B32" s="91">
        <v>500</v>
      </c>
      <c r="C32" s="91">
        <v>41</v>
      </c>
      <c r="D32" s="91">
        <v>50</v>
      </c>
      <c r="E32" s="98">
        <f t="shared" si="0"/>
        <v>21.9512195121951</v>
      </c>
    </row>
    <row r="33" ht="25.5" customHeight="1" spans="1:5">
      <c r="A33" s="19" t="s">
        <v>238</v>
      </c>
      <c r="B33" s="91">
        <v>23290</v>
      </c>
      <c r="C33" s="91">
        <v>51990</v>
      </c>
      <c r="D33" s="91">
        <v>35910</v>
      </c>
      <c r="E33" s="98">
        <f t="shared" si="0"/>
        <v>-30.9290248124639</v>
      </c>
    </row>
    <row r="34" ht="25.5" customHeight="1" spans="1:5">
      <c r="A34" s="19" t="s">
        <v>239</v>
      </c>
      <c r="B34" s="91">
        <v>1000</v>
      </c>
      <c r="C34" s="91">
        <v>1317</v>
      </c>
      <c r="D34" s="91">
        <v>1000</v>
      </c>
      <c r="E34" s="98">
        <f t="shared" si="0"/>
        <v>-24.0698557327259</v>
      </c>
    </row>
    <row r="35" ht="25.5" customHeight="1" spans="1:5">
      <c r="A35" s="19" t="s">
        <v>240</v>
      </c>
      <c r="B35" s="91">
        <v>200</v>
      </c>
      <c r="C35" s="91">
        <v>251</v>
      </c>
      <c r="D35" s="91">
        <v>200</v>
      </c>
      <c r="E35" s="98">
        <f t="shared" si="0"/>
        <v>-20.3187250996016</v>
      </c>
    </row>
    <row r="36" ht="25.5" customHeight="1" spans="1:5">
      <c r="A36" s="30" t="s">
        <v>241</v>
      </c>
      <c r="B36" s="91">
        <v>842</v>
      </c>
      <c r="C36" s="91">
        <v>6868</v>
      </c>
      <c r="D36" s="91">
        <v>22920</v>
      </c>
      <c r="E36" s="98">
        <f t="shared" si="0"/>
        <v>233.721607454863</v>
      </c>
    </row>
    <row r="37" ht="25.5" customHeight="1" spans="1:5">
      <c r="A37" s="19" t="s">
        <v>242</v>
      </c>
      <c r="B37" s="91">
        <v>573466</v>
      </c>
      <c r="C37" s="91">
        <f>SUM(C38+C42+C43+C47+C48)</f>
        <v>430913</v>
      </c>
      <c r="D37" s="91">
        <f>SUM(D38+D42+D43+D47+D48)</f>
        <v>575205</v>
      </c>
      <c r="E37" s="98">
        <f t="shared" si="0"/>
        <v>33.4851814635437</v>
      </c>
    </row>
    <row r="38" ht="25.5" customHeight="1" spans="1:5">
      <c r="A38" s="19" t="s">
        <v>243</v>
      </c>
      <c r="B38" s="91">
        <v>256107</v>
      </c>
      <c r="C38" s="91">
        <v>395439</v>
      </c>
      <c r="D38" s="91">
        <f>SUM(D39:D41)</f>
        <v>305823</v>
      </c>
      <c r="E38" s="98">
        <f t="shared" si="0"/>
        <v>-22.6624081084567</v>
      </c>
    </row>
    <row r="39" ht="25.5" customHeight="1" spans="1:5">
      <c r="A39" s="5" t="s">
        <v>244</v>
      </c>
      <c r="B39" s="90">
        <v>10891</v>
      </c>
      <c r="C39" s="90">
        <v>10891</v>
      </c>
      <c r="D39" s="90">
        <v>10891</v>
      </c>
      <c r="E39" s="98">
        <f t="shared" si="0"/>
        <v>0</v>
      </c>
    </row>
    <row r="40" ht="25.5" customHeight="1" spans="1:5">
      <c r="A40" s="5" t="s">
        <v>245</v>
      </c>
      <c r="B40" s="90">
        <v>240146</v>
      </c>
      <c r="C40" s="90">
        <v>378048</v>
      </c>
      <c r="D40" s="90">
        <v>277787</v>
      </c>
      <c r="E40" s="98">
        <f t="shared" si="0"/>
        <v>-26.5207063653293</v>
      </c>
    </row>
    <row r="41" ht="25.5" customHeight="1" spans="1:5">
      <c r="A41" s="5" t="s">
        <v>246</v>
      </c>
      <c r="B41" s="90">
        <v>5070</v>
      </c>
      <c r="C41" s="90">
        <v>6500</v>
      </c>
      <c r="D41" s="90">
        <v>17145</v>
      </c>
      <c r="E41" s="98">
        <f t="shared" si="0"/>
        <v>163.769230769231</v>
      </c>
    </row>
    <row r="42" ht="25.5" customHeight="1" spans="1:5">
      <c r="A42" s="19" t="s">
        <v>247</v>
      </c>
      <c r="B42" s="90"/>
      <c r="C42" s="90"/>
      <c r="D42" s="90"/>
      <c r="E42" s="98"/>
    </row>
    <row r="43" ht="25.5" customHeight="1" spans="1:5">
      <c r="A43" s="99" t="s">
        <v>248</v>
      </c>
      <c r="B43" s="91">
        <v>252836</v>
      </c>
      <c r="C43" s="91">
        <v>19031</v>
      </c>
      <c r="D43" s="91">
        <f>SUM(D44:D46)</f>
        <v>236469</v>
      </c>
      <c r="E43" s="98">
        <f t="shared" si="0"/>
        <v>1142.54637170932</v>
      </c>
    </row>
    <row r="44" ht="25.5" customHeight="1" spans="1:5">
      <c r="A44" s="54" t="s">
        <v>249</v>
      </c>
      <c r="B44" s="90"/>
      <c r="C44" s="90">
        <v>14880</v>
      </c>
      <c r="D44" s="90">
        <v>39087</v>
      </c>
      <c r="E44" s="98">
        <f t="shared" si="0"/>
        <v>162.681451612903</v>
      </c>
    </row>
    <row r="45" ht="25.5" customHeight="1" spans="1:5">
      <c r="A45" s="5" t="s">
        <v>250</v>
      </c>
      <c r="B45" s="90"/>
      <c r="C45" s="90"/>
      <c r="D45" s="90"/>
      <c r="E45" s="98"/>
    </row>
    <row r="46" ht="25.5" customHeight="1" spans="1:5">
      <c r="A46" s="54" t="s">
        <v>251</v>
      </c>
      <c r="B46" s="90">
        <v>252836</v>
      </c>
      <c r="C46" s="90">
        <v>4151</v>
      </c>
      <c r="D46" s="90">
        <v>197382</v>
      </c>
      <c r="E46" s="98">
        <f t="shared" si="0"/>
        <v>4655.04697663214</v>
      </c>
    </row>
    <row r="47" ht="25.5" customHeight="1" spans="1:5">
      <c r="A47" s="19" t="s">
        <v>252</v>
      </c>
      <c r="B47" s="91">
        <v>16443</v>
      </c>
      <c r="C47" s="91">
        <v>16443</v>
      </c>
      <c r="D47" s="91">
        <v>32913</v>
      </c>
      <c r="E47" s="98">
        <f t="shared" si="0"/>
        <v>100.164203612479</v>
      </c>
    </row>
    <row r="48" ht="25.5" customHeight="1" spans="1:5">
      <c r="A48" s="19" t="s">
        <v>253</v>
      </c>
      <c r="B48" s="90"/>
      <c r="C48" s="90"/>
      <c r="D48" s="90"/>
      <c r="E48" s="98"/>
    </row>
    <row r="49" ht="25.5" customHeight="1" spans="1:5">
      <c r="A49" s="19" t="s">
        <v>254</v>
      </c>
      <c r="B49" s="91"/>
      <c r="C49" s="91">
        <v>60900</v>
      </c>
      <c r="D49" s="91">
        <v>5000</v>
      </c>
      <c r="E49" s="98">
        <f t="shared" si="0"/>
        <v>-91.7898193760263</v>
      </c>
    </row>
    <row r="50" ht="25.5" customHeight="1" spans="1:5">
      <c r="A50" s="5" t="s">
        <v>255</v>
      </c>
      <c r="B50" s="90"/>
      <c r="C50" s="90"/>
      <c r="D50" s="90"/>
      <c r="E50" s="98"/>
    </row>
    <row r="51" ht="25.5" customHeight="1" spans="1:5">
      <c r="A51" s="5" t="s">
        <v>256</v>
      </c>
      <c r="B51" s="90"/>
      <c r="C51" s="90">
        <v>6600</v>
      </c>
      <c r="D51" s="90">
        <v>5000</v>
      </c>
      <c r="E51" s="98">
        <f t="shared" si="0"/>
        <v>-24.2424242424242</v>
      </c>
    </row>
    <row r="52" ht="25.5" customHeight="1" spans="1:5">
      <c r="A52" s="5" t="s">
        <v>257</v>
      </c>
      <c r="B52" s="90"/>
      <c r="C52" s="90">
        <v>54300</v>
      </c>
      <c r="D52" s="90"/>
      <c r="E52" s="98">
        <f t="shared" si="0"/>
        <v>-100</v>
      </c>
    </row>
    <row r="53" ht="25.5" customHeight="1" spans="1:5">
      <c r="A53" s="19" t="s">
        <v>258</v>
      </c>
      <c r="B53" s="91">
        <v>48080</v>
      </c>
      <c r="C53" s="91">
        <v>48080</v>
      </c>
      <c r="D53" s="91">
        <v>32587</v>
      </c>
      <c r="E53" s="98">
        <f t="shared" si="0"/>
        <v>-32.223377703827</v>
      </c>
    </row>
    <row r="54" ht="25.5" customHeight="1" spans="1:5">
      <c r="A54" s="17" t="s">
        <v>93</v>
      </c>
      <c r="B54" s="91">
        <v>690614</v>
      </c>
      <c r="C54" s="91">
        <f>SUM(C5+C37+C49+C53)</f>
        <v>689953</v>
      </c>
      <c r="D54" s="91">
        <f>SUM(D5+D37+D49+D53)</f>
        <v>770355</v>
      </c>
      <c r="E54" s="98">
        <f t="shared" si="0"/>
        <v>11.653257540731</v>
      </c>
    </row>
  </sheetData>
  <mergeCells count="1">
    <mergeCell ref="A2:E2"/>
  </mergeCells>
  <printOptions horizontalCentered="1"/>
  <pageMargins left="0.747916666666667" right="0.747916666666667" top="0.984027777777778" bottom="0.984027777777778" header="0.511805555555556" footer="0.511805555555556"/>
  <pageSetup paperSize="9" firstPageNumber="11" fitToHeight="0" orientation="portrait" useFirstPageNumber="1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B41"/>
  <sheetViews>
    <sheetView topLeftCell="A16" workbookViewId="0">
      <selection activeCell="B7" sqref="B7"/>
    </sheetView>
  </sheetViews>
  <sheetFormatPr defaultColWidth="9.14285714285714" defaultRowHeight="12.75" outlineLevelCol="1"/>
  <cols>
    <col min="1" max="1" width="60.2857142857143" customWidth="1"/>
    <col min="2" max="2" width="25.4285714285714" customWidth="1"/>
  </cols>
  <sheetData>
    <row r="1" ht="16" customHeight="1" spans="1:1">
      <c r="A1" s="1" t="s">
        <v>259</v>
      </c>
    </row>
    <row r="2" ht="18" customHeight="1" spans="1:2">
      <c r="A2" s="3" t="s">
        <v>260</v>
      </c>
      <c r="B2" s="3"/>
    </row>
    <row r="3" spans="2:2">
      <c r="B3" s="1" t="s">
        <v>261</v>
      </c>
    </row>
    <row r="4" ht="17.5" customHeight="1" spans="1:2">
      <c r="A4" s="26" t="s">
        <v>172</v>
      </c>
      <c r="B4" s="26" t="s">
        <v>220</v>
      </c>
    </row>
    <row r="5" ht="17.5" customHeight="1" spans="1:2">
      <c r="A5" s="19" t="s">
        <v>69</v>
      </c>
      <c r="B5" s="63">
        <f>SUM(B6+B12+B33)</f>
        <v>305823</v>
      </c>
    </row>
    <row r="6" ht="17.5" customHeight="1" spans="1:2">
      <c r="A6" s="19" t="s">
        <v>262</v>
      </c>
      <c r="B6" s="63">
        <f>SUM(B7:B11)</f>
        <v>10891</v>
      </c>
    </row>
    <row r="7" ht="17.5" customHeight="1" spans="1:2">
      <c r="A7" s="21" t="s">
        <v>263</v>
      </c>
      <c r="B7" s="89">
        <v>978</v>
      </c>
    </row>
    <row r="8" ht="17.5" customHeight="1" spans="1:2">
      <c r="A8" s="5" t="s">
        <v>264</v>
      </c>
      <c r="B8" s="89">
        <v>3715</v>
      </c>
    </row>
    <row r="9" ht="17.5" customHeight="1" spans="1:2">
      <c r="A9" s="5" t="s">
        <v>265</v>
      </c>
      <c r="B9" s="89">
        <v>184</v>
      </c>
    </row>
    <row r="10" ht="17.5" customHeight="1" spans="1:2">
      <c r="A10" s="5" t="s">
        <v>266</v>
      </c>
      <c r="B10" s="89">
        <v>3641</v>
      </c>
    </row>
    <row r="11" ht="17.5" customHeight="1" spans="1:2">
      <c r="A11" s="5" t="s">
        <v>267</v>
      </c>
      <c r="B11" s="89">
        <v>2373</v>
      </c>
    </row>
    <row r="12" ht="17.5" customHeight="1" spans="1:2">
      <c r="A12" s="19" t="s">
        <v>268</v>
      </c>
      <c r="B12" s="89">
        <f>SUM(B13:B32)</f>
        <v>277787</v>
      </c>
    </row>
    <row r="13" ht="17.5" customHeight="1" spans="1:2">
      <c r="A13" s="21" t="s">
        <v>269</v>
      </c>
      <c r="B13" s="89">
        <v>82740</v>
      </c>
    </row>
    <row r="14" ht="17.5" customHeight="1" spans="1:2">
      <c r="A14" s="21" t="s">
        <v>270</v>
      </c>
      <c r="B14" s="89">
        <v>52332</v>
      </c>
    </row>
    <row r="15" ht="17.5" customHeight="1" spans="1:2">
      <c r="A15" s="21" t="s">
        <v>271</v>
      </c>
      <c r="B15" s="89">
        <v>35</v>
      </c>
    </row>
    <row r="16" ht="17.5" customHeight="1" spans="1:2">
      <c r="A16" s="21" t="s">
        <v>272</v>
      </c>
      <c r="B16" s="89">
        <v>2704</v>
      </c>
    </row>
    <row r="17" ht="17.5" customHeight="1" spans="1:2">
      <c r="A17" s="21" t="s">
        <v>273</v>
      </c>
      <c r="B17" s="89">
        <v>443</v>
      </c>
    </row>
    <row r="18" ht="17.5" customHeight="1" spans="1:2">
      <c r="A18" s="21" t="s">
        <v>274</v>
      </c>
      <c r="B18" s="89">
        <v>19056</v>
      </c>
    </row>
    <row r="19" ht="17.5" customHeight="1" spans="1:2">
      <c r="A19" s="21" t="s">
        <v>275</v>
      </c>
      <c r="B19" s="89">
        <v>2000</v>
      </c>
    </row>
    <row r="20" ht="17.5" customHeight="1" spans="1:2">
      <c r="A20" s="21" t="s">
        <v>276</v>
      </c>
      <c r="B20" s="89">
        <v>282</v>
      </c>
    </row>
    <row r="21" ht="17.5" customHeight="1" spans="1:2">
      <c r="A21" s="21" t="s">
        <v>277</v>
      </c>
      <c r="B21" s="89">
        <v>0</v>
      </c>
    </row>
    <row r="22" ht="17.5" customHeight="1" spans="1:2">
      <c r="A22" s="21" t="s">
        <v>278</v>
      </c>
      <c r="B22" s="89">
        <v>48</v>
      </c>
    </row>
    <row r="23" ht="17.5" customHeight="1" spans="1:2">
      <c r="A23" s="21" t="s">
        <v>279</v>
      </c>
      <c r="B23" s="89">
        <v>0</v>
      </c>
    </row>
    <row r="24" ht="17.5" customHeight="1" spans="1:2">
      <c r="A24" s="21" t="s">
        <v>280</v>
      </c>
      <c r="B24" s="89">
        <v>26240</v>
      </c>
    </row>
    <row r="25" ht="17.5" customHeight="1" spans="1:2">
      <c r="A25" s="21" t="s">
        <v>281</v>
      </c>
      <c r="B25" s="89">
        <v>21</v>
      </c>
    </row>
    <row r="26" ht="17.5" customHeight="1" spans="1:2">
      <c r="A26" s="21" t="s">
        <v>282</v>
      </c>
      <c r="B26" s="89">
        <v>49782</v>
      </c>
    </row>
    <row r="27" ht="17.5" customHeight="1" spans="1:2">
      <c r="A27" s="21" t="s">
        <v>283</v>
      </c>
      <c r="B27" s="89">
        <v>17384</v>
      </c>
    </row>
    <row r="28" ht="17.5" customHeight="1" spans="1:2">
      <c r="A28" s="21" t="s">
        <v>284</v>
      </c>
      <c r="B28" s="89">
        <v>24720</v>
      </c>
    </row>
    <row r="29" ht="17.5" customHeight="1" spans="1:2">
      <c r="A29" s="5" t="s">
        <v>285</v>
      </c>
      <c r="B29" s="89"/>
    </row>
    <row r="30" ht="17.5" customHeight="1" spans="1:2">
      <c r="A30" s="5" t="s">
        <v>286</v>
      </c>
      <c r="B30" s="89">
        <v>0</v>
      </c>
    </row>
    <row r="31" ht="17.5" customHeight="1" spans="1:2">
      <c r="A31" s="5" t="s">
        <v>287</v>
      </c>
      <c r="B31" s="89">
        <v>0</v>
      </c>
    </row>
    <row r="32" ht="17.5" customHeight="1" spans="1:2">
      <c r="A32" s="21" t="s">
        <v>288</v>
      </c>
      <c r="B32" s="89">
        <v>0</v>
      </c>
    </row>
    <row r="33" ht="17.5" customHeight="1" spans="1:2">
      <c r="A33" s="19" t="s">
        <v>289</v>
      </c>
      <c r="B33" s="89">
        <f>SUM(B34:B41)</f>
        <v>17145</v>
      </c>
    </row>
    <row r="34" ht="17.5" customHeight="1" spans="1:2">
      <c r="A34" s="21" t="s">
        <v>290</v>
      </c>
      <c r="B34" s="89">
        <v>149</v>
      </c>
    </row>
    <row r="35" ht="17.5" customHeight="1" spans="1:2">
      <c r="A35" s="21" t="s">
        <v>291</v>
      </c>
      <c r="B35" s="89">
        <v>37</v>
      </c>
    </row>
    <row r="36" ht="17.5" customHeight="1" spans="1:2">
      <c r="A36" s="21" t="s">
        <v>292</v>
      </c>
      <c r="B36" s="89">
        <v>268</v>
      </c>
    </row>
    <row r="37" ht="17.5" customHeight="1" spans="1:2">
      <c r="A37" s="21" t="s">
        <v>293</v>
      </c>
      <c r="B37" s="89">
        <v>2856</v>
      </c>
    </row>
    <row r="38" ht="17.5" customHeight="1" spans="1:2">
      <c r="A38" s="21" t="s">
        <v>294</v>
      </c>
      <c r="B38" s="89">
        <v>8870</v>
      </c>
    </row>
    <row r="39" ht="17.5" customHeight="1" spans="1:2">
      <c r="A39" s="21" t="s">
        <v>295</v>
      </c>
      <c r="B39" s="89">
        <v>1391</v>
      </c>
    </row>
    <row r="40" ht="17.5" customHeight="1" spans="1:2">
      <c r="A40" s="21" t="s">
        <v>296</v>
      </c>
      <c r="B40" s="89">
        <v>3547</v>
      </c>
    </row>
    <row r="41" ht="17.5" customHeight="1" spans="1:2">
      <c r="A41" s="21" t="s">
        <v>297</v>
      </c>
      <c r="B41" s="89">
        <v>27</v>
      </c>
    </row>
  </sheetData>
  <mergeCells count="1">
    <mergeCell ref="A2:B2"/>
  </mergeCells>
  <printOptions horizontalCentered="1"/>
  <pageMargins left="0.747916666666667" right="0.747916666666667" top="0.984027777777778" bottom="0.984027777777778" header="0.511805555555556" footer="0.511805555555556"/>
  <pageSetup paperSize="9" firstPageNumber="11" fitToHeight="0" orientation="portrait" useFirstPageNumber="1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C35"/>
  <sheetViews>
    <sheetView topLeftCell="A9" workbookViewId="0">
      <selection activeCell="C21" sqref="C21"/>
    </sheetView>
  </sheetViews>
  <sheetFormatPr defaultColWidth="9" defaultRowHeight="12.75" outlineLevelCol="2"/>
  <cols>
    <col min="1" max="1" width="48.8571428571429" customWidth="1"/>
    <col min="2" max="2" width="15.7142857142857" customWidth="1"/>
    <col min="3" max="3" width="19.2857142857143" style="70" customWidth="1"/>
  </cols>
  <sheetData>
    <row r="1" ht="14" customHeight="1" spans="1:1">
      <c r="A1" s="1" t="s">
        <v>298</v>
      </c>
    </row>
    <row r="2" ht="23.25" customHeight="1" spans="1:3">
      <c r="A2" s="50" t="s">
        <v>299</v>
      </c>
      <c r="B2" s="50"/>
      <c r="C2" s="50"/>
    </row>
    <row r="3" ht="21" customHeight="1" spans="1:3">
      <c r="A3" s="50" t="s">
        <v>300</v>
      </c>
      <c r="B3" s="50"/>
      <c r="C3" s="50"/>
    </row>
    <row r="4" ht="14" customHeight="1" spans="3:3">
      <c r="C4" s="92" t="s">
        <v>301</v>
      </c>
    </row>
    <row r="5" ht="21" customHeight="1" spans="1:3">
      <c r="A5" s="26" t="s">
        <v>172</v>
      </c>
      <c r="B5" s="26" t="s">
        <v>302</v>
      </c>
      <c r="C5" s="62" t="s">
        <v>220</v>
      </c>
    </row>
    <row r="6" ht="21" customHeight="1" spans="1:3">
      <c r="A6" s="19" t="s">
        <v>156</v>
      </c>
      <c r="B6" s="5">
        <v>66744</v>
      </c>
      <c r="C6" s="52">
        <v>78714</v>
      </c>
    </row>
    <row r="7" ht="21" customHeight="1" spans="1:3">
      <c r="A7" s="19" t="s">
        <v>303</v>
      </c>
      <c r="B7" s="5">
        <v>681</v>
      </c>
      <c r="C7" s="93">
        <v>802</v>
      </c>
    </row>
    <row r="8" ht="21" customHeight="1" spans="1:3">
      <c r="A8" s="19" t="s">
        <v>304</v>
      </c>
      <c r="B8" s="5">
        <v>30618</v>
      </c>
      <c r="C8" s="93">
        <v>26426</v>
      </c>
    </row>
    <row r="9" ht="21" customHeight="1" spans="1:3">
      <c r="A9" s="19" t="s">
        <v>305</v>
      </c>
      <c r="B9" s="5">
        <v>189116</v>
      </c>
      <c r="C9" s="94">
        <v>167389</v>
      </c>
    </row>
    <row r="10" ht="21" customHeight="1" spans="1:3">
      <c r="A10" s="19" t="s">
        <v>306</v>
      </c>
      <c r="B10" s="5">
        <v>191</v>
      </c>
      <c r="C10" s="93">
        <v>612</v>
      </c>
    </row>
    <row r="11" ht="21" customHeight="1" spans="1:3">
      <c r="A11" s="19" t="s">
        <v>307</v>
      </c>
      <c r="B11" s="5">
        <v>29685</v>
      </c>
      <c r="C11" s="93">
        <v>14485</v>
      </c>
    </row>
    <row r="12" ht="21" customHeight="1" spans="1:3">
      <c r="A12" s="19" t="s">
        <v>308</v>
      </c>
      <c r="B12" s="5">
        <v>130063</v>
      </c>
      <c r="C12" s="93">
        <v>152834</v>
      </c>
    </row>
    <row r="13" ht="21" customHeight="1" spans="1:3">
      <c r="A13" s="19" t="s">
        <v>309</v>
      </c>
      <c r="B13" s="5">
        <v>56011</v>
      </c>
      <c r="C13" s="93">
        <v>63477</v>
      </c>
    </row>
    <row r="14" ht="21" customHeight="1" spans="1:3">
      <c r="A14" s="19" t="s">
        <v>310</v>
      </c>
      <c r="B14" s="5">
        <v>12252</v>
      </c>
      <c r="C14" s="93">
        <v>21612</v>
      </c>
    </row>
    <row r="15" ht="21" customHeight="1" spans="1:3">
      <c r="A15" s="19" t="s">
        <v>311</v>
      </c>
      <c r="B15" s="5">
        <v>18577</v>
      </c>
      <c r="C15" s="93">
        <v>13419</v>
      </c>
    </row>
    <row r="16" ht="21" customHeight="1" spans="1:3">
      <c r="A16" s="19" t="s">
        <v>312</v>
      </c>
      <c r="B16" s="5">
        <v>63968</v>
      </c>
      <c r="C16" s="93">
        <v>75861</v>
      </c>
    </row>
    <row r="17" ht="21" customHeight="1" spans="1:3">
      <c r="A17" s="19" t="s">
        <v>313</v>
      </c>
      <c r="B17" s="5">
        <v>19233</v>
      </c>
      <c r="C17" s="93">
        <v>19849</v>
      </c>
    </row>
    <row r="18" ht="21" customHeight="1" spans="1:3">
      <c r="A18" s="19" t="s">
        <v>314</v>
      </c>
      <c r="B18" s="5">
        <v>2780</v>
      </c>
      <c r="C18" s="93">
        <v>3816</v>
      </c>
    </row>
    <row r="19" ht="21" customHeight="1" spans="1:3">
      <c r="A19" s="19" t="s">
        <v>315</v>
      </c>
      <c r="B19" s="5">
        <v>182</v>
      </c>
      <c r="C19" s="93">
        <v>249</v>
      </c>
    </row>
    <row r="20" ht="21" customHeight="1" spans="1:3">
      <c r="A20" s="19" t="s">
        <v>316</v>
      </c>
      <c r="B20" s="5">
        <v>10</v>
      </c>
      <c r="C20" s="95">
        <v>0</v>
      </c>
    </row>
    <row r="21" ht="21" customHeight="1" spans="1:3">
      <c r="A21" s="19" t="s">
        <v>317</v>
      </c>
      <c r="B21" s="5">
        <v>4173</v>
      </c>
      <c r="C21" s="95">
        <v>4150</v>
      </c>
    </row>
    <row r="22" ht="21" customHeight="1" spans="1:3">
      <c r="A22" s="19" t="s">
        <v>318</v>
      </c>
      <c r="B22" s="5">
        <v>15757</v>
      </c>
      <c r="C22" s="95">
        <v>16741</v>
      </c>
    </row>
    <row r="23" ht="21" customHeight="1" spans="1:3">
      <c r="A23" s="19" t="s">
        <v>319</v>
      </c>
      <c r="B23" s="5">
        <v>1559</v>
      </c>
      <c r="C23" s="95">
        <v>2431</v>
      </c>
    </row>
    <row r="24" ht="21" customHeight="1" spans="1:3">
      <c r="A24" s="19" t="s">
        <v>320</v>
      </c>
      <c r="B24" s="5">
        <v>4095</v>
      </c>
      <c r="C24" s="95">
        <v>5155</v>
      </c>
    </row>
    <row r="25" ht="21" customHeight="1" spans="1:3">
      <c r="A25" s="19" t="s">
        <v>321</v>
      </c>
      <c r="B25" s="5">
        <v>6800</v>
      </c>
      <c r="C25" s="95">
        <v>7400</v>
      </c>
    </row>
    <row r="26" ht="21" customHeight="1" spans="1:3">
      <c r="A26" s="19" t="s">
        <v>322</v>
      </c>
      <c r="B26" s="5">
        <v>18920</v>
      </c>
      <c r="C26" s="95">
        <v>62986</v>
      </c>
    </row>
    <row r="27" ht="21" customHeight="1" spans="1:3">
      <c r="A27" s="19" t="s">
        <v>323</v>
      </c>
      <c r="B27" s="5">
        <v>18728</v>
      </c>
      <c r="C27" s="95">
        <v>27909</v>
      </c>
    </row>
    <row r="28" ht="21" customHeight="1" spans="1:3">
      <c r="A28" s="19" t="s">
        <v>324</v>
      </c>
      <c r="B28" s="5"/>
      <c r="C28" s="95"/>
    </row>
    <row r="29" ht="21" customHeight="1" spans="1:3">
      <c r="A29" s="19" t="s">
        <v>325</v>
      </c>
      <c r="B29" s="5"/>
      <c r="C29" s="95"/>
    </row>
    <row r="30" ht="21" customHeight="1" spans="1:3">
      <c r="A30" s="19" t="s">
        <v>326</v>
      </c>
      <c r="B30" s="5"/>
      <c r="C30" s="52"/>
    </row>
    <row r="31" ht="21" customHeight="1" spans="1:3">
      <c r="A31" s="19" t="s">
        <v>327</v>
      </c>
      <c r="B31" s="5"/>
      <c r="C31" s="52">
        <v>1725</v>
      </c>
    </row>
    <row r="32" ht="21" customHeight="1" spans="1:3">
      <c r="A32" s="19" t="s">
        <v>328</v>
      </c>
      <c r="B32" s="5">
        <v>471</v>
      </c>
      <c r="C32" s="52">
        <v>2300</v>
      </c>
    </row>
    <row r="33" ht="21" customHeight="1" spans="1:3">
      <c r="A33" s="19" t="s">
        <v>329</v>
      </c>
      <c r="B33" s="5"/>
      <c r="C33" s="52">
        <f>13</f>
        <v>13</v>
      </c>
    </row>
    <row r="34" ht="21" customHeight="1" spans="1:3">
      <c r="A34" s="19"/>
      <c r="B34" s="5"/>
      <c r="C34" s="52"/>
    </row>
    <row r="35" ht="21" customHeight="1" spans="1:3">
      <c r="A35" s="17" t="s">
        <v>94</v>
      </c>
      <c r="B35" s="19">
        <f>SUM(B6:B34)</f>
        <v>690614</v>
      </c>
      <c r="C35" s="96">
        <f>SUM(C6:C34)</f>
        <v>770355</v>
      </c>
    </row>
  </sheetData>
  <mergeCells count="2">
    <mergeCell ref="A2:C2"/>
    <mergeCell ref="A3:C3"/>
  </mergeCells>
  <printOptions horizontalCentered="1"/>
  <pageMargins left="0.747916666666667" right="0.747916666666667" top="0.984027777777778" bottom="0.984027777777778" header="0.511805555555556" footer="0.511805555555556"/>
  <pageSetup paperSize="9" firstPageNumber="11" fitToHeight="0" orientation="portrait" useFirstPageNumber="1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B42"/>
  <sheetViews>
    <sheetView topLeftCell="A13" workbookViewId="0">
      <selection activeCell="B43" sqref="B43"/>
    </sheetView>
  </sheetViews>
  <sheetFormatPr defaultColWidth="9.14285714285714" defaultRowHeight="12.75" outlineLevelCol="1"/>
  <cols>
    <col min="1" max="1" width="66.1428571428571" customWidth="1"/>
    <col min="2" max="2" width="21.7142857142857" customWidth="1"/>
  </cols>
  <sheetData>
    <row r="1" ht="17.25" customHeight="1" spans="1:1">
      <c r="A1" s="1" t="s">
        <v>330</v>
      </c>
    </row>
    <row r="2" ht="42" customHeight="1" spans="1:2">
      <c r="A2" s="48" t="s">
        <v>331</v>
      </c>
      <c r="B2" s="48"/>
    </row>
    <row r="3" ht="16" customHeight="1" spans="2:2">
      <c r="B3" t="s">
        <v>38</v>
      </c>
    </row>
    <row r="4" ht="16" customHeight="1" spans="1:2">
      <c r="A4" s="26" t="s">
        <v>172</v>
      </c>
      <c r="B4" s="26" t="s">
        <v>220</v>
      </c>
    </row>
    <row r="5" ht="16" customHeight="1" spans="1:2">
      <c r="A5" s="19" t="s">
        <v>332</v>
      </c>
      <c r="B5" s="19">
        <f>B6+B12+B24+B27+B25</f>
        <v>740721</v>
      </c>
    </row>
    <row r="6" ht="16" customHeight="1" spans="1:2">
      <c r="A6" s="30" t="s">
        <v>333</v>
      </c>
      <c r="B6" s="19">
        <f>SUM(B7:B11)</f>
        <v>239117</v>
      </c>
    </row>
    <row r="7" ht="16" customHeight="1" spans="1:2">
      <c r="A7" s="21" t="s">
        <v>334</v>
      </c>
      <c r="B7" s="5">
        <v>102781</v>
      </c>
    </row>
    <row r="8" ht="16" customHeight="1" spans="1:2">
      <c r="A8" s="21" t="s">
        <v>335</v>
      </c>
      <c r="B8" s="5">
        <v>4101</v>
      </c>
    </row>
    <row r="9" ht="16" customHeight="1" spans="1:2">
      <c r="A9" s="21" t="s">
        <v>336</v>
      </c>
      <c r="B9" s="5">
        <v>33</v>
      </c>
    </row>
    <row r="10" ht="16" customHeight="1" spans="1:2">
      <c r="A10" s="21" t="s">
        <v>337</v>
      </c>
      <c r="B10" s="5">
        <v>113965</v>
      </c>
    </row>
    <row r="11" ht="16" customHeight="1" spans="1:2">
      <c r="A11" s="21" t="s">
        <v>338</v>
      </c>
      <c r="B11" s="5">
        <v>18237</v>
      </c>
    </row>
    <row r="12" ht="16" customHeight="1" spans="1:2">
      <c r="A12" s="30" t="s">
        <v>339</v>
      </c>
      <c r="B12" s="63">
        <f>SUM(B13:B23)</f>
        <v>491891</v>
      </c>
    </row>
    <row r="13" ht="16" customHeight="1" spans="1:2">
      <c r="A13" s="21" t="s">
        <v>334</v>
      </c>
      <c r="B13" s="89">
        <v>65456</v>
      </c>
    </row>
    <row r="14" ht="16" customHeight="1" spans="1:2">
      <c r="A14" s="21" t="s">
        <v>335</v>
      </c>
      <c r="B14" s="89">
        <v>116008</v>
      </c>
    </row>
    <row r="15" ht="16" customHeight="1" spans="1:2">
      <c r="A15" s="21" t="s">
        <v>336</v>
      </c>
      <c r="B15" s="89">
        <v>100440</v>
      </c>
    </row>
    <row r="16" ht="16" customHeight="1" spans="1:2">
      <c r="A16" s="21" t="s">
        <v>340</v>
      </c>
      <c r="B16" s="89">
        <v>186</v>
      </c>
    </row>
    <row r="17" ht="16" customHeight="1" spans="1:2">
      <c r="A17" s="21" t="s">
        <v>337</v>
      </c>
      <c r="B17" s="89">
        <v>41150</v>
      </c>
    </row>
    <row r="18" ht="16" customHeight="1" spans="1:2">
      <c r="A18" s="21" t="s">
        <v>341</v>
      </c>
      <c r="B18" s="89">
        <v>33433</v>
      </c>
    </row>
    <row r="19" ht="16" customHeight="1" spans="1:2">
      <c r="A19" s="21" t="s">
        <v>342</v>
      </c>
      <c r="B19" s="89">
        <v>4776</v>
      </c>
    </row>
    <row r="20" ht="16" customHeight="1" spans="1:2">
      <c r="A20" s="21" t="s">
        <v>338</v>
      </c>
      <c r="B20" s="89">
        <v>75261</v>
      </c>
    </row>
    <row r="21" ht="16" customHeight="1" spans="1:2">
      <c r="A21" s="21" t="s">
        <v>343</v>
      </c>
      <c r="B21" s="89">
        <v>54392</v>
      </c>
    </row>
    <row r="22" ht="16" customHeight="1" spans="1:2">
      <c r="A22" s="21" t="s">
        <v>344</v>
      </c>
      <c r="B22" s="90">
        <f>2313-2313</f>
        <v>0</v>
      </c>
    </row>
    <row r="23" ht="16" customHeight="1" spans="1:2">
      <c r="A23" s="21" t="s">
        <v>345</v>
      </c>
      <c r="B23" s="90">
        <v>789</v>
      </c>
    </row>
    <row r="24" ht="16" customHeight="1" spans="1:2">
      <c r="A24" s="30" t="s">
        <v>346</v>
      </c>
      <c r="B24" s="91">
        <v>7400</v>
      </c>
    </row>
    <row r="25" ht="16" customHeight="1" spans="1:2">
      <c r="A25" s="30" t="s">
        <v>347</v>
      </c>
      <c r="B25" s="89"/>
    </row>
    <row r="26" ht="16" customHeight="1" spans="1:2">
      <c r="A26" s="21" t="s">
        <v>348</v>
      </c>
      <c r="B26" s="89"/>
    </row>
    <row r="27" ht="16" customHeight="1" spans="1:2">
      <c r="A27" s="30" t="s">
        <v>349</v>
      </c>
      <c r="B27" s="63">
        <v>2313</v>
      </c>
    </row>
    <row r="28" ht="16" customHeight="1" spans="1:2">
      <c r="A28" s="30" t="s">
        <v>189</v>
      </c>
      <c r="B28" s="63">
        <v>27909</v>
      </c>
    </row>
    <row r="29" ht="16" customHeight="1" spans="1:2">
      <c r="A29" s="21" t="s">
        <v>350</v>
      </c>
      <c r="B29" s="89">
        <v>27909</v>
      </c>
    </row>
    <row r="30" ht="16" customHeight="1" spans="1:2">
      <c r="A30" s="21" t="s">
        <v>351</v>
      </c>
      <c r="B30" s="89"/>
    </row>
    <row r="31" ht="16" customHeight="1" spans="1:2">
      <c r="A31" s="19" t="s">
        <v>352</v>
      </c>
      <c r="B31" s="89"/>
    </row>
    <row r="32" ht="16" customHeight="1" spans="1:2">
      <c r="A32" s="5" t="s">
        <v>353</v>
      </c>
      <c r="B32" s="89"/>
    </row>
    <row r="33" ht="16" customHeight="1" spans="1:2">
      <c r="A33" s="19" t="s">
        <v>354</v>
      </c>
      <c r="B33" s="63">
        <v>1725</v>
      </c>
    </row>
    <row r="34" ht="16" customHeight="1" spans="1:2">
      <c r="A34" s="5" t="s">
        <v>353</v>
      </c>
      <c r="B34" s="5"/>
    </row>
    <row r="35" ht="16" customHeight="1" spans="1:2">
      <c r="A35" s="19" t="s">
        <v>355</v>
      </c>
      <c r="B35" s="5"/>
    </row>
    <row r="36" ht="16" customHeight="1" spans="1:2">
      <c r="A36" s="5" t="s">
        <v>353</v>
      </c>
      <c r="B36" s="5"/>
    </row>
    <row r="37" ht="16" customHeight="1" spans="1:2">
      <c r="A37" s="19" t="s">
        <v>356</v>
      </c>
      <c r="B37" s="5"/>
    </row>
    <row r="38" ht="16" customHeight="1" spans="1:2">
      <c r="A38" s="5" t="s">
        <v>353</v>
      </c>
      <c r="B38" s="5"/>
    </row>
    <row r="39" ht="16" customHeight="1" spans="1:2">
      <c r="A39" s="19" t="s">
        <v>211</v>
      </c>
      <c r="B39" s="5"/>
    </row>
    <row r="40" ht="16" customHeight="1" spans="1:2">
      <c r="A40" s="5" t="s">
        <v>353</v>
      </c>
      <c r="B40" s="5"/>
    </row>
    <row r="41" ht="16" customHeight="1" spans="1:2">
      <c r="A41" s="19" t="s">
        <v>357</v>
      </c>
      <c r="B41" s="5"/>
    </row>
    <row r="42" ht="16" customHeight="1" spans="1:2">
      <c r="A42" s="17" t="s">
        <v>94</v>
      </c>
      <c r="B42" s="19">
        <f>B5+B28+B31+B33+B35+B37+B39</f>
        <v>770355</v>
      </c>
    </row>
  </sheetData>
  <mergeCells count="1">
    <mergeCell ref="A2:B2"/>
  </mergeCells>
  <printOptions horizontalCentered="1"/>
  <pageMargins left="0.747916666666667" right="0.747916666666667" top="0.984027777777778" bottom="0.984027777777778" header="0.511805555555556" footer="0.511805555555556"/>
  <pageSetup paperSize="9" firstPageNumber="18" orientation="portrait" useFirstPageNumber="1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D1249"/>
  <sheetViews>
    <sheetView workbookViewId="0">
      <selection activeCell="D6" sqref="D6"/>
    </sheetView>
  </sheetViews>
  <sheetFormatPr defaultColWidth="9" defaultRowHeight="12.75" outlineLevelCol="3"/>
  <cols>
    <col min="1" max="1" width="9.14285714285714"/>
    <col min="2" max="2" width="47" customWidth="1"/>
    <col min="3" max="3" width="16.7142857142857" customWidth="1"/>
    <col min="4" max="4" width="17.2857142857143" style="70" customWidth="1"/>
  </cols>
  <sheetData>
    <row r="1" ht="15" customHeight="1" spans="1:1">
      <c r="A1" s="1" t="s">
        <v>358</v>
      </c>
    </row>
    <row r="2" ht="21" customHeight="1" spans="2:4">
      <c r="B2" s="71" t="s">
        <v>359</v>
      </c>
      <c r="C2" s="29"/>
      <c r="D2" s="72"/>
    </row>
    <row r="3" ht="18" customHeight="1" spans="2:4">
      <c r="B3" s="71" t="s">
        <v>360</v>
      </c>
      <c r="C3" s="29"/>
      <c r="D3" s="72"/>
    </row>
    <row r="4" ht="15" customHeight="1" spans="4:4">
      <c r="D4" s="70" t="s">
        <v>38</v>
      </c>
    </row>
    <row r="5" ht="16" customHeight="1" spans="1:4">
      <c r="A5" s="5"/>
      <c r="B5" s="26" t="s">
        <v>66</v>
      </c>
      <c r="C5" s="26" t="s">
        <v>219</v>
      </c>
      <c r="D5" s="62" t="s">
        <v>220</v>
      </c>
    </row>
    <row r="6" ht="16" customHeight="1" spans="1:4">
      <c r="A6" s="5"/>
      <c r="B6" s="5" t="s">
        <v>361</v>
      </c>
      <c r="C6" s="5">
        <f>C7+C236+C240+C250+C340+C391+C447+C504+C630+C701+C773+C792+C899+C957+C1021+C1041+C1071+C1081+C1145+C1125+C1189+C1237+C1238+C1241</f>
        <v>671886</v>
      </c>
      <c r="D6" s="52">
        <f>D7+D236+D240+D250+D340+D391+D447+D504+D630+D701+D773+D792+D899+D957+D1021+D1041+D1071+D1081+D1145+D1125+D1189+D1237+D1238+D1241</f>
        <v>740720.720223</v>
      </c>
    </row>
    <row r="7" ht="16" customHeight="1" spans="1:4">
      <c r="A7" s="73">
        <v>201</v>
      </c>
      <c r="B7" s="74" t="s">
        <v>362</v>
      </c>
      <c r="C7" s="75">
        <f>C8+C20+C29+C40+C51+C62+C73+C81+C90+C103+C112+C123+C135+C142+C150+C156+C163+C170+C177+C184+C191+C199+C205+C211+C218+C233</f>
        <v>66744</v>
      </c>
      <c r="D7" s="76">
        <f>D8+D20+D29+D40+D51+D62+D73+D81+D90+D103+D112+D123+D135+D142+D150+D156+D163+D170+D177+D184+D191+D199+D205+D211+D218+D233</f>
        <v>78713.906344</v>
      </c>
    </row>
    <row r="8" ht="16" customHeight="1" spans="1:4">
      <c r="A8" s="77">
        <v>20101</v>
      </c>
      <c r="B8" s="78" t="s">
        <v>363</v>
      </c>
      <c r="C8" s="79">
        <f>SUM(C9:C19)</f>
        <v>2111</v>
      </c>
      <c r="D8" s="80">
        <f>SUM(D9:D19)</f>
        <v>1477.886858</v>
      </c>
    </row>
    <row r="9" ht="16" customHeight="1" spans="1:4">
      <c r="A9" s="81">
        <v>2010101</v>
      </c>
      <c r="B9" s="82" t="s">
        <v>364</v>
      </c>
      <c r="C9" s="5">
        <v>346</v>
      </c>
      <c r="D9" s="52">
        <v>360.366488</v>
      </c>
    </row>
    <row r="10" ht="16" customHeight="1" spans="1:4">
      <c r="A10" s="81">
        <v>2010102</v>
      </c>
      <c r="B10" s="82" t="s">
        <v>365</v>
      </c>
      <c r="C10" s="5">
        <v>29</v>
      </c>
      <c r="D10" s="52">
        <v>0</v>
      </c>
    </row>
    <row r="11" ht="16" customHeight="1" spans="1:4">
      <c r="A11" s="81">
        <v>2010103</v>
      </c>
      <c r="B11" s="82" t="s">
        <v>366</v>
      </c>
      <c r="C11" s="5"/>
      <c r="D11" s="52">
        <v>0</v>
      </c>
    </row>
    <row r="12" ht="16" customHeight="1" spans="1:4">
      <c r="A12" s="81">
        <v>2010104</v>
      </c>
      <c r="B12" s="82" t="s">
        <v>367</v>
      </c>
      <c r="C12" s="5">
        <v>90</v>
      </c>
      <c r="D12" s="83">
        <v>129.5</v>
      </c>
    </row>
    <row r="13" ht="16" customHeight="1" spans="1:4">
      <c r="A13" s="81">
        <v>2010105</v>
      </c>
      <c r="B13" s="82" t="s">
        <v>368</v>
      </c>
      <c r="C13" s="5"/>
      <c r="D13" s="52">
        <v>0</v>
      </c>
    </row>
    <row r="14" ht="16" customHeight="1" spans="1:4">
      <c r="A14" s="81">
        <v>2010106</v>
      </c>
      <c r="B14" s="82" t="s">
        <v>369</v>
      </c>
      <c r="C14" s="5">
        <v>38</v>
      </c>
      <c r="D14" s="52">
        <v>94.2</v>
      </c>
    </row>
    <row r="15" ht="16" customHeight="1" spans="1:4">
      <c r="A15" s="81">
        <v>2010107</v>
      </c>
      <c r="B15" s="82" t="s">
        <v>370</v>
      </c>
      <c r="C15" s="5">
        <v>60</v>
      </c>
      <c r="D15" s="83">
        <v>70</v>
      </c>
    </row>
    <row r="16" ht="16" customHeight="1" spans="1:4">
      <c r="A16" s="81">
        <v>2010108</v>
      </c>
      <c r="B16" s="82" t="s">
        <v>371</v>
      </c>
      <c r="C16" s="5">
        <v>79</v>
      </c>
      <c r="D16" s="52">
        <v>136.92</v>
      </c>
    </row>
    <row r="17" ht="16" customHeight="1" spans="1:4">
      <c r="A17" s="81">
        <v>2010109</v>
      </c>
      <c r="B17" s="82" t="s">
        <v>372</v>
      </c>
      <c r="C17" s="5"/>
      <c r="D17" s="52">
        <v>0</v>
      </c>
    </row>
    <row r="18" ht="16" customHeight="1" spans="1:4">
      <c r="A18" s="81">
        <v>2010150</v>
      </c>
      <c r="B18" s="82" t="s">
        <v>373</v>
      </c>
      <c r="C18" s="5"/>
      <c r="D18" s="83">
        <v>82.861008</v>
      </c>
    </row>
    <row r="19" ht="16" customHeight="1" spans="1:4">
      <c r="A19" s="81">
        <v>2010199</v>
      </c>
      <c r="B19" s="82" t="s">
        <v>374</v>
      </c>
      <c r="C19" s="5">
        <v>1469</v>
      </c>
      <c r="D19" s="52">
        <v>604.039362</v>
      </c>
    </row>
    <row r="20" ht="16" customHeight="1" spans="1:4">
      <c r="A20" s="77">
        <v>20102</v>
      </c>
      <c r="B20" s="78" t="s">
        <v>375</v>
      </c>
      <c r="C20" s="79">
        <f>SUM(C21:C28)</f>
        <v>638</v>
      </c>
      <c r="D20" s="80">
        <f>SUM(D21:D28)</f>
        <v>502.141036</v>
      </c>
    </row>
    <row r="21" ht="16" customHeight="1" spans="1:4">
      <c r="A21" s="81">
        <v>2010201</v>
      </c>
      <c r="B21" s="82" t="s">
        <v>364</v>
      </c>
      <c r="C21" s="5">
        <v>263</v>
      </c>
      <c r="D21" s="52">
        <v>277.074236</v>
      </c>
    </row>
    <row r="22" ht="16" customHeight="1" spans="1:4">
      <c r="A22" s="81">
        <v>2010202</v>
      </c>
      <c r="B22" s="82" t="s">
        <v>365</v>
      </c>
      <c r="C22" s="5"/>
      <c r="D22" s="52">
        <v>5</v>
      </c>
    </row>
    <row r="23" ht="16" customHeight="1" spans="1:4">
      <c r="A23" s="81">
        <v>2010203</v>
      </c>
      <c r="B23" s="82" t="s">
        <v>366</v>
      </c>
      <c r="C23" s="5"/>
      <c r="D23" s="52">
        <v>0</v>
      </c>
    </row>
    <row r="24" ht="16" customHeight="1" spans="1:4">
      <c r="A24" s="81">
        <v>2010204</v>
      </c>
      <c r="B24" s="82" t="s">
        <v>376</v>
      </c>
      <c r="C24" s="5">
        <v>35</v>
      </c>
      <c r="D24" s="52">
        <v>35</v>
      </c>
    </row>
    <row r="25" ht="16" customHeight="1" spans="1:4">
      <c r="A25" s="81">
        <v>2010205</v>
      </c>
      <c r="B25" s="82" t="s">
        <v>377</v>
      </c>
      <c r="C25" s="5">
        <v>60</v>
      </c>
      <c r="D25" s="52">
        <v>60</v>
      </c>
    </row>
    <row r="26" ht="16" customHeight="1" spans="1:4">
      <c r="A26" s="81">
        <v>2010206</v>
      </c>
      <c r="B26" s="82" t="s">
        <v>378</v>
      </c>
      <c r="C26" s="5">
        <v>62</v>
      </c>
      <c r="D26" s="52">
        <v>62.328</v>
      </c>
    </row>
    <row r="27" ht="16" customHeight="1" spans="1:4">
      <c r="A27" s="81">
        <v>2010250</v>
      </c>
      <c r="B27" s="82" t="s">
        <v>373</v>
      </c>
      <c r="C27" s="5"/>
      <c r="D27" s="52">
        <v>11.2076</v>
      </c>
    </row>
    <row r="28" ht="16" customHeight="1" spans="1:4">
      <c r="A28" s="81">
        <v>2010299</v>
      </c>
      <c r="B28" s="82" t="s">
        <v>379</v>
      </c>
      <c r="C28" s="5">
        <v>218</v>
      </c>
      <c r="D28" s="52">
        <v>51.5312</v>
      </c>
    </row>
    <row r="29" ht="16" customHeight="1" spans="1:4">
      <c r="A29" s="77">
        <v>20103</v>
      </c>
      <c r="B29" s="78" t="s">
        <v>380</v>
      </c>
      <c r="C29" s="79">
        <f>SUM(C30:C39)</f>
        <v>32851</v>
      </c>
      <c r="D29" s="80">
        <f>SUM(D30:D39)</f>
        <v>43170.011619</v>
      </c>
    </row>
    <row r="30" ht="16" customHeight="1" spans="1:4">
      <c r="A30" s="81">
        <v>2010301</v>
      </c>
      <c r="B30" s="82" t="s">
        <v>364</v>
      </c>
      <c r="C30" s="5">
        <v>9769</v>
      </c>
      <c r="D30" s="52">
        <v>15213.614961</v>
      </c>
    </row>
    <row r="31" ht="16" customHeight="1" spans="1:4">
      <c r="A31" s="81">
        <v>2010302</v>
      </c>
      <c r="B31" s="82" t="s">
        <v>365</v>
      </c>
      <c r="C31" s="5">
        <v>1109</v>
      </c>
      <c r="D31" s="52">
        <v>2055.951739</v>
      </c>
    </row>
    <row r="32" ht="16" customHeight="1" spans="1:4">
      <c r="A32" s="81">
        <v>2010303</v>
      </c>
      <c r="B32" s="82" t="s">
        <v>366</v>
      </c>
      <c r="C32" s="5"/>
      <c r="D32" s="52">
        <v>0</v>
      </c>
    </row>
    <row r="33" ht="16" customHeight="1" spans="1:4">
      <c r="A33" s="81">
        <v>2010304</v>
      </c>
      <c r="B33" s="82" t="s">
        <v>381</v>
      </c>
      <c r="C33" s="5"/>
      <c r="D33" s="52">
        <v>0</v>
      </c>
    </row>
    <row r="34" ht="16" customHeight="1" spans="1:4">
      <c r="A34" s="81">
        <v>2010305</v>
      </c>
      <c r="B34" s="82" t="s">
        <v>382</v>
      </c>
      <c r="C34" s="5"/>
      <c r="D34" s="52">
        <v>0</v>
      </c>
    </row>
    <row r="35" ht="16" customHeight="1" spans="1:4">
      <c r="A35" s="81">
        <v>2010306</v>
      </c>
      <c r="B35" s="82" t="s">
        <v>383</v>
      </c>
      <c r="C35" s="5"/>
      <c r="D35" s="52">
        <v>0</v>
      </c>
    </row>
    <row r="36" ht="16" customHeight="1" spans="1:4">
      <c r="A36" s="81">
        <v>2010308</v>
      </c>
      <c r="B36" s="82" t="s">
        <v>384</v>
      </c>
      <c r="C36" s="5">
        <v>397</v>
      </c>
      <c r="D36" s="83">
        <v>356.844696</v>
      </c>
    </row>
    <row r="37" ht="16" customHeight="1" spans="1:4">
      <c r="A37" s="81">
        <v>2010309</v>
      </c>
      <c r="B37" s="82" t="s">
        <v>385</v>
      </c>
      <c r="C37" s="5"/>
      <c r="D37" s="52">
        <v>0</v>
      </c>
    </row>
    <row r="38" ht="16" customHeight="1" spans="1:4">
      <c r="A38" s="81">
        <v>2010350</v>
      </c>
      <c r="B38" s="82" t="s">
        <v>373</v>
      </c>
      <c r="C38" s="5">
        <v>4023</v>
      </c>
      <c r="D38" s="52">
        <v>5159.6135</v>
      </c>
    </row>
    <row r="39" ht="16" customHeight="1" spans="1:4">
      <c r="A39" s="81">
        <v>2010399</v>
      </c>
      <c r="B39" s="82" t="s">
        <v>386</v>
      </c>
      <c r="C39" s="5">
        <v>17553</v>
      </c>
      <c r="D39" s="52">
        <v>20383.986723</v>
      </c>
    </row>
    <row r="40" ht="16" customHeight="1" spans="1:4">
      <c r="A40" s="77">
        <v>20104</v>
      </c>
      <c r="B40" s="78" t="s">
        <v>387</v>
      </c>
      <c r="C40" s="79">
        <f>SUM(C41:C50)</f>
        <v>842</v>
      </c>
      <c r="D40" s="80">
        <f>SUM(D41:D50)</f>
        <v>2608.52718</v>
      </c>
    </row>
    <row r="41" ht="16" customHeight="1" spans="1:4">
      <c r="A41" s="81">
        <v>2010401</v>
      </c>
      <c r="B41" s="82" t="s">
        <v>364</v>
      </c>
      <c r="C41" s="5">
        <v>357</v>
      </c>
      <c r="D41" s="52">
        <v>376.15218</v>
      </c>
    </row>
    <row r="42" ht="16" customHeight="1" spans="1:4">
      <c r="A42" s="81">
        <v>2010402</v>
      </c>
      <c r="B42" s="82" t="s">
        <v>365</v>
      </c>
      <c r="C42" s="5">
        <v>183</v>
      </c>
      <c r="D42" s="52">
        <v>2104.8</v>
      </c>
    </row>
    <row r="43" ht="16" customHeight="1" spans="1:4">
      <c r="A43" s="81">
        <v>2010403</v>
      </c>
      <c r="B43" s="82" t="s">
        <v>366</v>
      </c>
      <c r="C43" s="5"/>
      <c r="D43" s="52">
        <v>0</v>
      </c>
    </row>
    <row r="44" ht="16" customHeight="1" spans="1:4">
      <c r="A44" s="81">
        <v>2010404</v>
      </c>
      <c r="B44" s="82" t="s">
        <v>388</v>
      </c>
      <c r="C44" s="5">
        <v>238</v>
      </c>
      <c r="D44" s="52">
        <v>0</v>
      </c>
    </row>
    <row r="45" ht="16" customHeight="1" spans="1:4">
      <c r="A45" s="81">
        <v>2010405</v>
      </c>
      <c r="B45" s="82" t="s">
        <v>389</v>
      </c>
      <c r="C45" s="5"/>
      <c r="D45" s="52">
        <v>0</v>
      </c>
    </row>
    <row r="46" ht="16" customHeight="1" spans="1:4">
      <c r="A46" s="81">
        <v>2010406</v>
      </c>
      <c r="B46" s="82" t="s">
        <v>390</v>
      </c>
      <c r="C46" s="5"/>
      <c r="D46" s="52">
        <v>0</v>
      </c>
    </row>
    <row r="47" ht="16" customHeight="1" spans="1:4">
      <c r="A47" s="81">
        <v>2010407</v>
      </c>
      <c r="B47" s="82" t="s">
        <v>391</v>
      </c>
      <c r="C47" s="5"/>
      <c r="D47" s="52">
        <v>0</v>
      </c>
    </row>
    <row r="48" ht="16" customHeight="1" spans="1:4">
      <c r="A48" s="81">
        <v>2010408</v>
      </c>
      <c r="B48" s="82" t="s">
        <v>392</v>
      </c>
      <c r="C48" s="5">
        <v>13</v>
      </c>
      <c r="D48" s="52">
        <v>13</v>
      </c>
    </row>
    <row r="49" ht="16" customHeight="1" spans="1:4">
      <c r="A49" s="81">
        <v>2010450</v>
      </c>
      <c r="B49" s="82" t="s">
        <v>373</v>
      </c>
      <c r="C49" s="5">
        <v>46</v>
      </c>
      <c r="D49" s="52">
        <v>49.9788</v>
      </c>
    </row>
    <row r="50" ht="16" customHeight="1" spans="1:4">
      <c r="A50" s="81">
        <v>2010499</v>
      </c>
      <c r="B50" s="82" t="s">
        <v>393</v>
      </c>
      <c r="C50" s="5">
        <v>5</v>
      </c>
      <c r="D50" s="52">
        <v>64.5962</v>
      </c>
    </row>
    <row r="51" ht="16" customHeight="1" spans="1:4">
      <c r="A51" s="77">
        <v>20105</v>
      </c>
      <c r="B51" s="78" t="s">
        <v>394</v>
      </c>
      <c r="C51" s="79">
        <f>SUM(C52:C61)</f>
        <v>604</v>
      </c>
      <c r="D51" s="80">
        <f>SUM(D52:D61)</f>
        <v>306.084104</v>
      </c>
    </row>
    <row r="52" ht="16" customHeight="1" spans="1:4">
      <c r="A52" s="81">
        <v>2010501</v>
      </c>
      <c r="B52" s="82" t="s">
        <v>364</v>
      </c>
      <c r="C52" s="5">
        <v>172</v>
      </c>
      <c r="D52" s="83">
        <v>188.134104</v>
      </c>
    </row>
    <row r="53" ht="16" customHeight="1" spans="1:4">
      <c r="A53" s="81">
        <v>2010502</v>
      </c>
      <c r="B53" s="82" t="s">
        <v>365</v>
      </c>
      <c r="C53" s="5">
        <v>10</v>
      </c>
      <c r="D53" s="52">
        <v>12.35</v>
      </c>
    </row>
    <row r="54" ht="16" customHeight="1" spans="1:4">
      <c r="A54" s="81">
        <v>2010503</v>
      </c>
      <c r="B54" s="82" t="s">
        <v>366</v>
      </c>
      <c r="C54" s="5"/>
      <c r="D54" s="52">
        <v>0</v>
      </c>
    </row>
    <row r="55" ht="16" customHeight="1" spans="1:4">
      <c r="A55" s="81">
        <v>2010504</v>
      </c>
      <c r="B55" s="82" t="s">
        <v>395</v>
      </c>
      <c r="C55" s="5"/>
      <c r="D55" s="52">
        <v>0</v>
      </c>
    </row>
    <row r="56" ht="16" customHeight="1" spans="1:4">
      <c r="A56" s="81">
        <v>2010505</v>
      </c>
      <c r="B56" s="82" t="s">
        <v>396</v>
      </c>
      <c r="C56" s="5">
        <v>13</v>
      </c>
      <c r="D56" s="52">
        <v>13</v>
      </c>
    </row>
    <row r="57" ht="16" customHeight="1" spans="1:4">
      <c r="A57" s="81">
        <v>2010506</v>
      </c>
      <c r="B57" s="82" t="s">
        <v>397</v>
      </c>
      <c r="C57" s="5"/>
      <c r="D57" s="52">
        <v>0</v>
      </c>
    </row>
    <row r="58" ht="16" customHeight="1" spans="1:4">
      <c r="A58" s="81">
        <v>2010507</v>
      </c>
      <c r="B58" s="82" t="s">
        <v>398</v>
      </c>
      <c r="C58" s="5">
        <v>381</v>
      </c>
      <c r="D58" s="52">
        <v>59.6</v>
      </c>
    </row>
    <row r="59" ht="16" customHeight="1" spans="1:4">
      <c r="A59" s="81">
        <v>2010508</v>
      </c>
      <c r="B59" s="82" t="s">
        <v>399</v>
      </c>
      <c r="C59" s="5">
        <v>28</v>
      </c>
      <c r="D59" s="52">
        <v>33</v>
      </c>
    </row>
    <row r="60" ht="16" customHeight="1" spans="1:4">
      <c r="A60" s="81">
        <v>2010550</v>
      </c>
      <c r="B60" s="82" t="s">
        <v>373</v>
      </c>
      <c r="C60" s="5"/>
      <c r="D60" s="52">
        <v>0</v>
      </c>
    </row>
    <row r="61" ht="16" customHeight="1" spans="1:4">
      <c r="A61" s="81">
        <v>2010599</v>
      </c>
      <c r="B61" s="82" t="s">
        <v>400</v>
      </c>
      <c r="C61" s="5"/>
      <c r="D61" s="52">
        <v>0</v>
      </c>
    </row>
    <row r="62" ht="16" customHeight="1" spans="1:4">
      <c r="A62" s="77">
        <v>20106</v>
      </c>
      <c r="B62" s="78" t="s">
        <v>401</v>
      </c>
      <c r="C62" s="79">
        <f>SUM(C63:C72)</f>
        <v>4891</v>
      </c>
      <c r="D62" s="80">
        <f>SUM(D63:D72)</f>
        <v>5351.386862</v>
      </c>
    </row>
    <row r="63" ht="16" customHeight="1" spans="1:4">
      <c r="A63" s="81">
        <v>2010601</v>
      </c>
      <c r="B63" s="82" t="s">
        <v>364</v>
      </c>
      <c r="C63" s="5">
        <v>2270</v>
      </c>
      <c r="D63" s="52">
        <v>2402.969864</v>
      </c>
    </row>
    <row r="64" ht="16" customHeight="1" spans="1:4">
      <c r="A64" s="81">
        <v>2010602</v>
      </c>
      <c r="B64" s="82" t="s">
        <v>365</v>
      </c>
      <c r="C64" s="5">
        <v>63</v>
      </c>
      <c r="D64" s="52">
        <v>74</v>
      </c>
    </row>
    <row r="65" ht="16" customHeight="1" spans="1:4">
      <c r="A65" s="81">
        <v>2010603</v>
      </c>
      <c r="B65" s="82" t="s">
        <v>366</v>
      </c>
      <c r="C65" s="5"/>
      <c r="D65" s="52">
        <v>0</v>
      </c>
    </row>
    <row r="66" ht="16" customHeight="1" spans="1:4">
      <c r="A66" s="81">
        <v>2010604</v>
      </c>
      <c r="B66" s="82" t="s">
        <v>402</v>
      </c>
      <c r="C66" s="5">
        <v>8</v>
      </c>
      <c r="D66" s="52">
        <v>10</v>
      </c>
    </row>
    <row r="67" ht="16" customHeight="1" spans="1:4">
      <c r="A67" s="81">
        <v>2010605</v>
      </c>
      <c r="B67" s="82" t="s">
        <v>403</v>
      </c>
      <c r="C67" s="5">
        <v>185</v>
      </c>
      <c r="D67" s="52">
        <v>0</v>
      </c>
    </row>
    <row r="68" ht="16" customHeight="1" spans="1:4">
      <c r="A68" s="81">
        <v>2010606</v>
      </c>
      <c r="B68" s="82" t="s">
        <v>404</v>
      </c>
      <c r="C68" s="5"/>
      <c r="D68" s="52">
        <v>0</v>
      </c>
    </row>
    <row r="69" ht="16" customHeight="1" spans="1:4">
      <c r="A69" s="81">
        <v>2010607</v>
      </c>
      <c r="B69" s="82" t="s">
        <v>405</v>
      </c>
      <c r="C69" s="5">
        <v>111</v>
      </c>
      <c r="D69" s="52">
        <v>185.206698</v>
      </c>
    </row>
    <row r="70" ht="16" customHeight="1" spans="1:4">
      <c r="A70" s="81">
        <v>2010608</v>
      </c>
      <c r="B70" s="82" t="s">
        <v>406</v>
      </c>
      <c r="C70" s="5"/>
      <c r="D70" s="52">
        <v>0</v>
      </c>
    </row>
    <row r="71" ht="16" customHeight="1" spans="1:4">
      <c r="A71" s="81">
        <v>2010650</v>
      </c>
      <c r="B71" s="82" t="s">
        <v>373</v>
      </c>
      <c r="C71" s="5">
        <v>184</v>
      </c>
      <c r="D71" s="52">
        <v>161.8907</v>
      </c>
    </row>
    <row r="72" ht="16" customHeight="1" spans="1:4">
      <c r="A72" s="81">
        <v>2010699</v>
      </c>
      <c r="B72" s="82" t="s">
        <v>407</v>
      </c>
      <c r="C72" s="5">
        <v>2070</v>
      </c>
      <c r="D72" s="52">
        <v>2517.3196</v>
      </c>
    </row>
    <row r="73" ht="16" customHeight="1" spans="1:4">
      <c r="A73" s="77">
        <v>20107</v>
      </c>
      <c r="B73" s="78" t="s">
        <v>408</v>
      </c>
      <c r="C73" s="79">
        <f>SUM(C74:C80)</f>
        <v>3580</v>
      </c>
      <c r="D73" s="80">
        <f>SUM(D74:D80)</f>
        <v>3701.22</v>
      </c>
    </row>
    <row r="74" ht="16" customHeight="1" spans="1:4">
      <c r="A74" s="81">
        <v>2010701</v>
      </c>
      <c r="B74" s="82" t="s">
        <v>364</v>
      </c>
      <c r="C74" s="5">
        <v>144</v>
      </c>
      <c r="D74" s="52">
        <v>66</v>
      </c>
    </row>
    <row r="75" ht="16" customHeight="1" spans="1:4">
      <c r="A75" s="81">
        <v>2010702</v>
      </c>
      <c r="B75" s="82" t="s">
        <v>365</v>
      </c>
      <c r="C75" s="5">
        <v>2980</v>
      </c>
      <c r="D75" s="52">
        <v>3238.22</v>
      </c>
    </row>
    <row r="76" ht="16" customHeight="1" spans="1:4">
      <c r="A76" s="81">
        <v>2010703</v>
      </c>
      <c r="B76" s="82" t="s">
        <v>366</v>
      </c>
      <c r="C76" s="5"/>
      <c r="D76" s="52">
        <v>0</v>
      </c>
    </row>
    <row r="77" ht="16" customHeight="1" spans="1:4">
      <c r="A77" s="81">
        <v>2010709</v>
      </c>
      <c r="B77" s="82" t="s">
        <v>405</v>
      </c>
      <c r="C77" s="5">
        <v>120</v>
      </c>
      <c r="D77" s="52">
        <v>70</v>
      </c>
    </row>
    <row r="78" ht="16" customHeight="1" spans="1:4">
      <c r="A78" s="81">
        <v>2010710</v>
      </c>
      <c r="B78" s="82" t="s">
        <v>409</v>
      </c>
      <c r="C78" s="5">
        <v>150</v>
      </c>
      <c r="D78" s="52">
        <v>157</v>
      </c>
    </row>
    <row r="79" ht="16" customHeight="1" spans="1:4">
      <c r="A79" s="81">
        <v>2010750</v>
      </c>
      <c r="B79" s="82" t="s">
        <v>373</v>
      </c>
      <c r="C79" s="5"/>
      <c r="D79" s="52">
        <v>0</v>
      </c>
    </row>
    <row r="80" ht="16" customHeight="1" spans="1:4">
      <c r="A80" s="81">
        <v>2010799</v>
      </c>
      <c r="B80" s="82" t="s">
        <v>410</v>
      </c>
      <c r="C80" s="5">
        <v>186</v>
      </c>
      <c r="D80" s="52">
        <v>170</v>
      </c>
    </row>
    <row r="81" ht="16" customHeight="1" spans="1:4">
      <c r="A81" s="77">
        <v>20108</v>
      </c>
      <c r="B81" s="78" t="s">
        <v>411</v>
      </c>
      <c r="C81" s="79">
        <f>SUM(C82:C89)</f>
        <v>664</v>
      </c>
      <c r="D81" s="80">
        <f>SUM(D82:D89)</f>
        <v>761.293016</v>
      </c>
    </row>
    <row r="82" ht="16" customHeight="1" spans="1:4">
      <c r="A82" s="81">
        <v>2010801</v>
      </c>
      <c r="B82" s="82" t="s">
        <v>364</v>
      </c>
      <c r="C82" s="5">
        <v>260</v>
      </c>
      <c r="D82" s="52">
        <v>317.235416</v>
      </c>
    </row>
    <row r="83" ht="16" customHeight="1" spans="1:4">
      <c r="A83" s="81">
        <v>2010802</v>
      </c>
      <c r="B83" s="82" t="s">
        <v>365</v>
      </c>
      <c r="C83" s="5">
        <v>207</v>
      </c>
      <c r="D83" s="52">
        <v>205.89</v>
      </c>
    </row>
    <row r="84" ht="16" customHeight="1" spans="1:4">
      <c r="A84" s="81">
        <v>2010803</v>
      </c>
      <c r="B84" s="82" t="s">
        <v>366</v>
      </c>
      <c r="C84" s="5"/>
      <c r="D84" s="52">
        <v>0</v>
      </c>
    </row>
    <row r="85" ht="16" customHeight="1" spans="1:4">
      <c r="A85" s="81">
        <v>2010804</v>
      </c>
      <c r="B85" s="82" t="s">
        <v>412</v>
      </c>
      <c r="C85" s="5">
        <v>46</v>
      </c>
      <c r="D85" s="52">
        <v>75.5</v>
      </c>
    </row>
    <row r="86" ht="16" customHeight="1" spans="1:4">
      <c r="A86" s="81">
        <v>2010805</v>
      </c>
      <c r="B86" s="82" t="s">
        <v>413</v>
      </c>
      <c r="C86" s="5"/>
      <c r="D86" s="52">
        <v>0</v>
      </c>
    </row>
    <row r="87" ht="16" customHeight="1" spans="1:4">
      <c r="A87" s="81">
        <v>2010806</v>
      </c>
      <c r="B87" s="82" t="s">
        <v>405</v>
      </c>
      <c r="C87" s="5"/>
      <c r="D87" s="52">
        <v>0</v>
      </c>
    </row>
    <row r="88" ht="16" customHeight="1" spans="1:4">
      <c r="A88" s="81">
        <v>2010850</v>
      </c>
      <c r="B88" s="82" t="s">
        <v>373</v>
      </c>
      <c r="C88" s="5">
        <v>146</v>
      </c>
      <c r="D88" s="52">
        <v>157.6676</v>
      </c>
    </row>
    <row r="89" ht="16" customHeight="1" spans="1:4">
      <c r="A89" s="81">
        <v>2010899</v>
      </c>
      <c r="B89" s="82" t="s">
        <v>414</v>
      </c>
      <c r="C89" s="5">
        <v>5</v>
      </c>
      <c r="D89" s="52">
        <v>5</v>
      </c>
    </row>
    <row r="90" ht="16" customHeight="1" spans="1:4">
      <c r="A90" s="77">
        <v>20109</v>
      </c>
      <c r="B90" s="78" t="s">
        <v>415</v>
      </c>
      <c r="C90" s="79">
        <f>SUM(C91:C102)</f>
        <v>0</v>
      </c>
      <c r="D90" s="80">
        <f>SUM(D91:D102)</f>
        <v>0</v>
      </c>
    </row>
    <row r="91" ht="16" customHeight="1" spans="1:4">
      <c r="A91" s="81">
        <v>2010901</v>
      </c>
      <c r="B91" s="82" t="s">
        <v>364</v>
      </c>
      <c r="C91" s="5"/>
      <c r="D91" s="52">
        <v>0</v>
      </c>
    </row>
    <row r="92" ht="16" customHeight="1" spans="1:4">
      <c r="A92" s="81">
        <v>2010902</v>
      </c>
      <c r="B92" s="82" t="s">
        <v>365</v>
      </c>
      <c r="C92" s="5"/>
      <c r="D92" s="52">
        <v>0</v>
      </c>
    </row>
    <row r="93" ht="16" customHeight="1" spans="1:4">
      <c r="A93" s="81">
        <v>2010903</v>
      </c>
      <c r="B93" s="82" t="s">
        <v>366</v>
      </c>
      <c r="C93" s="5"/>
      <c r="D93" s="52">
        <v>0</v>
      </c>
    </row>
    <row r="94" ht="16" customHeight="1" spans="1:4">
      <c r="A94" s="81">
        <v>2010905</v>
      </c>
      <c r="B94" s="82" t="s">
        <v>416</v>
      </c>
      <c r="C94" s="5"/>
      <c r="D94" s="52">
        <v>0</v>
      </c>
    </row>
    <row r="95" ht="16" customHeight="1" spans="1:4">
      <c r="A95" s="81">
        <v>2010907</v>
      </c>
      <c r="B95" s="82" t="s">
        <v>417</v>
      </c>
      <c r="C95" s="5"/>
      <c r="D95" s="52">
        <v>0</v>
      </c>
    </row>
    <row r="96" ht="16" customHeight="1" spans="1:4">
      <c r="A96" s="81">
        <v>2010908</v>
      </c>
      <c r="B96" s="82" t="s">
        <v>405</v>
      </c>
      <c r="C96" s="5"/>
      <c r="D96" s="52">
        <v>0</v>
      </c>
    </row>
    <row r="97" ht="16" customHeight="1" spans="1:4">
      <c r="A97" s="81">
        <v>2010909</v>
      </c>
      <c r="B97" s="82" t="s">
        <v>418</v>
      </c>
      <c r="C97" s="5"/>
      <c r="D97" s="52">
        <v>0</v>
      </c>
    </row>
    <row r="98" ht="16" customHeight="1" spans="1:4">
      <c r="A98" s="81">
        <v>2010910</v>
      </c>
      <c r="B98" s="82" t="s">
        <v>419</v>
      </c>
      <c r="C98" s="5"/>
      <c r="D98" s="52">
        <v>0</v>
      </c>
    </row>
    <row r="99" ht="16" customHeight="1" spans="1:4">
      <c r="A99" s="81">
        <v>2010911</v>
      </c>
      <c r="B99" s="82" t="s">
        <v>420</v>
      </c>
      <c r="C99" s="5"/>
      <c r="D99" s="52">
        <v>0</v>
      </c>
    </row>
    <row r="100" ht="16" customHeight="1" spans="1:4">
      <c r="A100" s="81">
        <v>2010912</v>
      </c>
      <c r="B100" s="82" t="s">
        <v>421</v>
      </c>
      <c r="C100" s="5"/>
      <c r="D100" s="52">
        <v>0</v>
      </c>
    </row>
    <row r="101" ht="16" customHeight="1" spans="1:4">
      <c r="A101" s="81">
        <v>2010950</v>
      </c>
      <c r="B101" s="82" t="s">
        <v>373</v>
      </c>
      <c r="C101" s="5"/>
      <c r="D101" s="52">
        <v>0</v>
      </c>
    </row>
    <row r="102" ht="16" customHeight="1" spans="1:4">
      <c r="A102" s="81">
        <v>2010999</v>
      </c>
      <c r="B102" s="82" t="s">
        <v>422</v>
      </c>
      <c r="C102" s="5"/>
      <c r="D102" s="52">
        <v>0</v>
      </c>
    </row>
    <row r="103" ht="16" customHeight="1" spans="1:4">
      <c r="A103" s="77">
        <v>20111</v>
      </c>
      <c r="B103" s="78" t="s">
        <v>423</v>
      </c>
      <c r="C103" s="79">
        <f>SUM(C104:C111)</f>
        <v>4212</v>
      </c>
      <c r="D103" s="80">
        <f>SUM(D104:D111)</f>
        <v>4088.891612</v>
      </c>
    </row>
    <row r="104" ht="16" customHeight="1" spans="1:4">
      <c r="A104" s="81">
        <v>2011101</v>
      </c>
      <c r="B104" s="82" t="s">
        <v>364</v>
      </c>
      <c r="C104" s="5">
        <v>1326</v>
      </c>
      <c r="D104" s="52">
        <v>1362.758788</v>
      </c>
    </row>
    <row r="105" ht="16" customHeight="1" spans="1:4">
      <c r="A105" s="81">
        <v>2011102</v>
      </c>
      <c r="B105" s="82" t="s">
        <v>365</v>
      </c>
      <c r="C105" s="5">
        <v>3</v>
      </c>
      <c r="D105" s="52">
        <v>0</v>
      </c>
    </row>
    <row r="106" ht="16" customHeight="1" spans="1:4">
      <c r="A106" s="81">
        <v>2011103</v>
      </c>
      <c r="B106" s="82" t="s">
        <v>366</v>
      </c>
      <c r="C106" s="5"/>
      <c r="D106" s="52">
        <v>0</v>
      </c>
    </row>
    <row r="107" ht="16" customHeight="1" spans="1:4">
      <c r="A107" s="81">
        <v>2011104</v>
      </c>
      <c r="B107" s="82" t="s">
        <v>424</v>
      </c>
      <c r="C107" s="5">
        <v>86</v>
      </c>
      <c r="D107" s="52">
        <v>77.4</v>
      </c>
    </row>
    <row r="108" ht="16" customHeight="1" spans="1:4">
      <c r="A108" s="81">
        <v>2011105</v>
      </c>
      <c r="B108" s="82" t="s">
        <v>425</v>
      </c>
      <c r="C108" s="5">
        <v>43</v>
      </c>
      <c r="D108" s="52">
        <v>30</v>
      </c>
    </row>
    <row r="109" ht="16" customHeight="1" spans="1:4">
      <c r="A109" s="81">
        <v>2011106</v>
      </c>
      <c r="B109" s="82" t="s">
        <v>426</v>
      </c>
      <c r="C109" s="5"/>
      <c r="D109" s="52">
        <v>0</v>
      </c>
    </row>
    <row r="110" ht="16" customHeight="1" spans="1:4">
      <c r="A110" s="81">
        <v>2011150</v>
      </c>
      <c r="B110" s="82" t="s">
        <v>373</v>
      </c>
      <c r="C110" s="5">
        <v>24</v>
      </c>
      <c r="D110" s="52">
        <v>17.061624</v>
      </c>
    </row>
    <row r="111" ht="16" customHeight="1" spans="1:4">
      <c r="A111" s="81">
        <v>2011199</v>
      </c>
      <c r="B111" s="82" t="s">
        <v>427</v>
      </c>
      <c r="C111" s="5">
        <v>2730</v>
      </c>
      <c r="D111" s="52">
        <v>2601.6712</v>
      </c>
    </row>
    <row r="112" ht="16" customHeight="1" spans="1:4">
      <c r="A112" s="77">
        <v>20113</v>
      </c>
      <c r="B112" s="78" t="s">
        <v>428</v>
      </c>
      <c r="C112" s="79">
        <f>SUM(C113:C122)</f>
        <v>623</v>
      </c>
      <c r="D112" s="80">
        <f>SUM(D113:D122)</f>
        <v>709.202696</v>
      </c>
    </row>
    <row r="113" ht="16" customHeight="1" spans="1:4">
      <c r="A113" s="81">
        <v>2011301</v>
      </c>
      <c r="B113" s="82" t="s">
        <v>364</v>
      </c>
      <c r="C113" s="5">
        <v>400</v>
      </c>
      <c r="D113" s="52">
        <v>405.402296</v>
      </c>
    </row>
    <row r="114" ht="16" customHeight="1" spans="1:4">
      <c r="A114" s="81">
        <v>2011302</v>
      </c>
      <c r="B114" s="82" t="s">
        <v>365</v>
      </c>
      <c r="C114" s="5">
        <v>1</v>
      </c>
      <c r="D114" s="52">
        <v>12.8038</v>
      </c>
    </row>
    <row r="115" ht="16" customHeight="1" spans="1:4">
      <c r="A115" s="81">
        <v>2011303</v>
      </c>
      <c r="B115" s="82" t="s">
        <v>366</v>
      </c>
      <c r="C115" s="5"/>
      <c r="D115" s="52">
        <v>0</v>
      </c>
    </row>
    <row r="116" ht="16" customHeight="1" spans="1:4">
      <c r="A116" s="81">
        <v>2011304</v>
      </c>
      <c r="B116" s="82" t="s">
        <v>429</v>
      </c>
      <c r="C116" s="5"/>
      <c r="D116" s="52">
        <v>0</v>
      </c>
    </row>
    <row r="117" ht="16" customHeight="1" spans="1:4">
      <c r="A117" s="81">
        <v>2011305</v>
      </c>
      <c r="B117" s="82" t="s">
        <v>430</v>
      </c>
      <c r="C117" s="5"/>
      <c r="D117" s="52">
        <v>0</v>
      </c>
    </row>
    <row r="118" ht="16" customHeight="1" spans="1:4">
      <c r="A118" s="81">
        <v>2011306</v>
      </c>
      <c r="B118" s="82" t="s">
        <v>431</v>
      </c>
      <c r="C118" s="5"/>
      <c r="D118" s="52">
        <v>0</v>
      </c>
    </row>
    <row r="119" ht="16" customHeight="1" spans="1:4">
      <c r="A119" s="81">
        <v>2011307</v>
      </c>
      <c r="B119" s="82" t="s">
        <v>432</v>
      </c>
      <c r="C119" s="5">
        <v>17</v>
      </c>
      <c r="D119" s="52">
        <v>16.5</v>
      </c>
    </row>
    <row r="120" ht="16" customHeight="1" spans="1:4">
      <c r="A120" s="81">
        <v>2011308</v>
      </c>
      <c r="B120" s="82" t="s">
        <v>433</v>
      </c>
      <c r="C120" s="5">
        <v>34</v>
      </c>
      <c r="D120" s="52">
        <v>188.6705</v>
      </c>
    </row>
    <row r="121" ht="16" customHeight="1" spans="1:4">
      <c r="A121" s="81">
        <v>2011350</v>
      </c>
      <c r="B121" s="82" t="s">
        <v>373</v>
      </c>
      <c r="C121" s="5">
        <v>17</v>
      </c>
      <c r="D121" s="52">
        <v>13.3261</v>
      </c>
    </row>
    <row r="122" ht="16" customHeight="1" spans="1:4">
      <c r="A122" s="81">
        <v>2011399</v>
      </c>
      <c r="B122" s="82" t="s">
        <v>434</v>
      </c>
      <c r="C122" s="5">
        <v>154</v>
      </c>
      <c r="D122" s="52">
        <v>72.5</v>
      </c>
    </row>
    <row r="123" ht="16" customHeight="1" spans="1:4">
      <c r="A123" s="77">
        <v>20114</v>
      </c>
      <c r="B123" s="78" t="s">
        <v>435</v>
      </c>
      <c r="C123" s="79">
        <f>SUM(C124:C134)</f>
        <v>97</v>
      </c>
      <c r="D123" s="80">
        <f>SUM(D124:D134)</f>
        <v>104.78527</v>
      </c>
    </row>
    <row r="124" ht="16" customHeight="1" spans="1:4">
      <c r="A124" s="81">
        <v>2011401</v>
      </c>
      <c r="B124" s="82" t="s">
        <v>364</v>
      </c>
      <c r="C124" s="5"/>
      <c r="D124" s="52">
        <v>0</v>
      </c>
    </row>
    <row r="125" ht="16" customHeight="1" spans="1:4">
      <c r="A125" s="81">
        <v>2011402</v>
      </c>
      <c r="B125" s="82" t="s">
        <v>365</v>
      </c>
      <c r="C125" s="5"/>
      <c r="D125" s="52">
        <v>0</v>
      </c>
    </row>
    <row r="126" ht="16" customHeight="1" spans="1:4">
      <c r="A126" s="81">
        <v>2011403</v>
      </c>
      <c r="B126" s="82" t="s">
        <v>366</v>
      </c>
      <c r="C126" s="5"/>
      <c r="D126" s="52">
        <v>0</v>
      </c>
    </row>
    <row r="127" ht="16" customHeight="1" spans="1:4">
      <c r="A127" s="81">
        <v>2011404</v>
      </c>
      <c r="B127" s="82" t="s">
        <v>436</v>
      </c>
      <c r="C127" s="5"/>
      <c r="D127" s="52">
        <v>0</v>
      </c>
    </row>
    <row r="128" ht="16" customHeight="1" spans="1:4">
      <c r="A128" s="81">
        <v>2011405</v>
      </c>
      <c r="B128" s="82" t="s">
        <v>437</v>
      </c>
      <c r="C128" s="5"/>
      <c r="D128" s="52">
        <v>0</v>
      </c>
    </row>
    <row r="129" ht="16" customHeight="1" spans="1:4">
      <c r="A129" s="81">
        <v>2011408</v>
      </c>
      <c r="B129" s="82" t="s">
        <v>438</v>
      </c>
      <c r="C129" s="5"/>
      <c r="D129" s="52">
        <v>0</v>
      </c>
    </row>
    <row r="130" ht="16" customHeight="1" spans="1:4">
      <c r="A130" s="81">
        <v>2011409</v>
      </c>
      <c r="B130" s="82" t="s">
        <v>439</v>
      </c>
      <c r="C130" s="5">
        <v>36</v>
      </c>
      <c r="D130" s="52">
        <v>44.28527</v>
      </c>
    </row>
    <row r="131" ht="16" customHeight="1" spans="1:4">
      <c r="A131" s="81">
        <v>2011410</v>
      </c>
      <c r="B131" s="82" t="s">
        <v>440</v>
      </c>
      <c r="C131" s="5"/>
      <c r="D131" s="52">
        <v>0</v>
      </c>
    </row>
    <row r="132" ht="16" customHeight="1" spans="1:4">
      <c r="A132" s="81">
        <v>2011411</v>
      </c>
      <c r="B132" s="82" t="s">
        <v>441</v>
      </c>
      <c r="C132" s="5">
        <v>61</v>
      </c>
      <c r="D132" s="52">
        <v>60.5</v>
      </c>
    </row>
    <row r="133" ht="16" customHeight="1" spans="1:4">
      <c r="A133" s="81">
        <v>2011450</v>
      </c>
      <c r="B133" s="82" t="s">
        <v>373</v>
      </c>
      <c r="C133" s="5"/>
      <c r="D133" s="52">
        <v>0</v>
      </c>
    </row>
    <row r="134" ht="16" customHeight="1" spans="1:4">
      <c r="A134" s="81">
        <v>2011499</v>
      </c>
      <c r="B134" s="82" t="s">
        <v>442</v>
      </c>
      <c r="C134" s="5"/>
      <c r="D134" s="52">
        <v>0</v>
      </c>
    </row>
    <row r="135" ht="16" customHeight="1" spans="1:4">
      <c r="A135" s="77">
        <v>20123</v>
      </c>
      <c r="B135" s="78" t="s">
        <v>443</v>
      </c>
      <c r="C135" s="79">
        <f>SUM(C136:C141)</f>
        <v>3</v>
      </c>
      <c r="D135" s="80">
        <f>SUM(D136:D141)</f>
        <v>7.5</v>
      </c>
    </row>
    <row r="136" ht="16" customHeight="1" spans="1:4">
      <c r="A136" s="81">
        <v>2012301</v>
      </c>
      <c r="B136" s="82" t="s">
        <v>364</v>
      </c>
      <c r="C136" s="5"/>
      <c r="D136" s="52">
        <v>0</v>
      </c>
    </row>
    <row r="137" ht="16" customHeight="1" spans="1:4">
      <c r="A137" s="81">
        <v>2012302</v>
      </c>
      <c r="B137" s="82" t="s">
        <v>365</v>
      </c>
      <c r="C137" s="5"/>
      <c r="D137" s="52">
        <v>0</v>
      </c>
    </row>
    <row r="138" ht="16" customHeight="1" spans="1:4">
      <c r="A138" s="81">
        <v>2012303</v>
      </c>
      <c r="B138" s="82" t="s">
        <v>366</v>
      </c>
      <c r="C138" s="5"/>
      <c r="D138" s="52">
        <v>0</v>
      </c>
    </row>
    <row r="139" ht="16" customHeight="1" spans="1:4">
      <c r="A139" s="81">
        <v>2012304</v>
      </c>
      <c r="B139" s="82" t="s">
        <v>444</v>
      </c>
      <c r="C139" s="5"/>
      <c r="D139" s="52">
        <v>0</v>
      </c>
    </row>
    <row r="140" ht="16" customHeight="1" spans="1:4">
      <c r="A140" s="81">
        <v>2012350</v>
      </c>
      <c r="B140" s="82" t="s">
        <v>373</v>
      </c>
      <c r="C140" s="5"/>
      <c r="D140" s="52">
        <v>0</v>
      </c>
    </row>
    <row r="141" ht="16" customHeight="1" spans="1:4">
      <c r="A141" s="81">
        <v>2012399</v>
      </c>
      <c r="B141" s="82" t="s">
        <v>445</v>
      </c>
      <c r="C141" s="5">
        <v>3</v>
      </c>
      <c r="D141" s="52">
        <v>7.5</v>
      </c>
    </row>
    <row r="142" ht="16" customHeight="1" spans="1:4">
      <c r="A142" s="77">
        <v>20125</v>
      </c>
      <c r="B142" s="78" t="s">
        <v>446</v>
      </c>
      <c r="C142" s="79">
        <f>SUM(C143:C149)</f>
        <v>17</v>
      </c>
      <c r="D142" s="80">
        <f>SUM(D143:D149)</f>
        <v>21</v>
      </c>
    </row>
    <row r="143" ht="16" customHeight="1" spans="1:4">
      <c r="A143" s="81">
        <v>2012501</v>
      </c>
      <c r="B143" s="82" t="s">
        <v>364</v>
      </c>
      <c r="C143" s="5"/>
      <c r="D143" s="52">
        <v>0</v>
      </c>
    </row>
    <row r="144" ht="16" customHeight="1" spans="1:4">
      <c r="A144" s="81">
        <v>2012502</v>
      </c>
      <c r="B144" s="82" t="s">
        <v>365</v>
      </c>
      <c r="C144" s="5">
        <v>2</v>
      </c>
      <c r="D144" s="5">
        <v>1</v>
      </c>
    </row>
    <row r="145" ht="16" customHeight="1" spans="1:4">
      <c r="A145" s="81">
        <v>2012503</v>
      </c>
      <c r="B145" s="82" t="s">
        <v>366</v>
      </c>
      <c r="C145" s="5"/>
      <c r="D145" s="52">
        <v>0</v>
      </c>
    </row>
    <row r="146" ht="16" customHeight="1" spans="1:4">
      <c r="A146" s="81">
        <v>2012504</v>
      </c>
      <c r="B146" s="82" t="s">
        <v>447</v>
      </c>
      <c r="C146" s="5">
        <v>15</v>
      </c>
      <c r="D146" s="52">
        <v>20</v>
      </c>
    </row>
    <row r="147" ht="16" customHeight="1" spans="1:4">
      <c r="A147" s="81">
        <v>2012505</v>
      </c>
      <c r="B147" s="82" t="s">
        <v>448</v>
      </c>
      <c r="C147" s="5"/>
      <c r="D147" s="52">
        <v>0</v>
      </c>
    </row>
    <row r="148" ht="16" customHeight="1" spans="1:4">
      <c r="A148" s="81">
        <v>2012550</v>
      </c>
      <c r="B148" s="82" t="s">
        <v>373</v>
      </c>
      <c r="C148" s="5"/>
      <c r="D148" s="52">
        <v>0</v>
      </c>
    </row>
    <row r="149" ht="16" customHeight="1" spans="1:4">
      <c r="A149" s="81">
        <v>2012599</v>
      </c>
      <c r="B149" s="82" t="s">
        <v>449</v>
      </c>
      <c r="C149" s="5"/>
      <c r="D149" s="52">
        <v>0</v>
      </c>
    </row>
    <row r="150" ht="16" customHeight="1" spans="1:4">
      <c r="A150" s="77">
        <v>20126</v>
      </c>
      <c r="B150" s="78" t="s">
        <v>450</v>
      </c>
      <c r="C150" s="79">
        <f>SUM(C151:C155)</f>
        <v>90</v>
      </c>
      <c r="D150" s="80">
        <f>SUM(D151:D155)</f>
        <v>76.398591</v>
      </c>
    </row>
    <row r="151" ht="16" customHeight="1" spans="1:4">
      <c r="A151" s="81">
        <v>2012601</v>
      </c>
      <c r="B151" s="82" t="s">
        <v>364</v>
      </c>
      <c r="C151" s="5"/>
      <c r="D151" s="52">
        <v>0</v>
      </c>
    </row>
    <row r="152" ht="16" customHeight="1" spans="1:4">
      <c r="A152" s="81">
        <v>2012602</v>
      </c>
      <c r="B152" s="82" t="s">
        <v>365</v>
      </c>
      <c r="C152" s="5">
        <v>9</v>
      </c>
      <c r="D152" s="52">
        <v>0</v>
      </c>
    </row>
    <row r="153" ht="16" customHeight="1" spans="1:4">
      <c r="A153" s="81">
        <v>2012603</v>
      </c>
      <c r="B153" s="82" t="s">
        <v>366</v>
      </c>
      <c r="C153" s="5"/>
      <c r="D153" s="52">
        <v>0</v>
      </c>
    </row>
    <row r="154" ht="16" customHeight="1" spans="1:4">
      <c r="A154" s="81">
        <v>2012604</v>
      </c>
      <c r="B154" s="82" t="s">
        <v>451</v>
      </c>
      <c r="C154" s="5">
        <v>81</v>
      </c>
      <c r="D154" s="52">
        <v>76.398591</v>
      </c>
    </row>
    <row r="155" ht="16" customHeight="1" spans="1:4">
      <c r="A155" s="81">
        <v>2012699</v>
      </c>
      <c r="B155" s="82" t="s">
        <v>452</v>
      </c>
      <c r="C155" s="5"/>
      <c r="D155" s="52">
        <v>0</v>
      </c>
    </row>
    <row r="156" ht="16" customHeight="1" spans="1:4">
      <c r="A156" s="77">
        <v>20128</v>
      </c>
      <c r="B156" s="78" t="s">
        <v>453</v>
      </c>
      <c r="C156" s="79">
        <f>SUM(C157:C162)</f>
        <v>179</v>
      </c>
      <c r="D156" s="80">
        <f>SUM(D157:D162)</f>
        <v>144.348632</v>
      </c>
    </row>
    <row r="157" ht="16" customHeight="1" spans="1:4">
      <c r="A157" s="81">
        <v>2012801</v>
      </c>
      <c r="B157" s="82" t="s">
        <v>364</v>
      </c>
      <c r="C157" s="5">
        <v>85</v>
      </c>
      <c r="D157" s="52">
        <v>95.687332</v>
      </c>
    </row>
    <row r="158" ht="16" customHeight="1" spans="1:4">
      <c r="A158" s="81">
        <v>2012802</v>
      </c>
      <c r="B158" s="82" t="s">
        <v>365</v>
      </c>
      <c r="C158" s="5">
        <v>14</v>
      </c>
      <c r="D158" s="52">
        <v>22.9</v>
      </c>
    </row>
    <row r="159" ht="16" customHeight="1" spans="1:4">
      <c r="A159" s="81">
        <v>2012803</v>
      </c>
      <c r="B159" s="82" t="s">
        <v>366</v>
      </c>
      <c r="C159" s="5"/>
      <c r="D159" s="52">
        <v>0</v>
      </c>
    </row>
    <row r="160" ht="16" customHeight="1" spans="1:4">
      <c r="A160" s="81">
        <v>2012804</v>
      </c>
      <c r="B160" s="82" t="s">
        <v>378</v>
      </c>
      <c r="C160" s="5">
        <v>5</v>
      </c>
      <c r="D160" s="52">
        <v>4.8</v>
      </c>
    </row>
    <row r="161" ht="16" customHeight="1" spans="1:4">
      <c r="A161" s="81">
        <v>2012850</v>
      </c>
      <c r="B161" s="82" t="s">
        <v>373</v>
      </c>
      <c r="C161" s="5">
        <v>16</v>
      </c>
      <c r="D161" s="52">
        <v>11.9613</v>
      </c>
    </row>
    <row r="162" ht="16" customHeight="1" spans="1:4">
      <c r="A162" s="81">
        <v>2012899</v>
      </c>
      <c r="B162" s="82" t="s">
        <v>454</v>
      </c>
      <c r="C162" s="5">
        <v>59</v>
      </c>
      <c r="D162" s="52">
        <v>9</v>
      </c>
    </row>
    <row r="163" ht="16" customHeight="1" spans="1:4">
      <c r="A163" s="77">
        <v>20129</v>
      </c>
      <c r="B163" s="78" t="s">
        <v>455</v>
      </c>
      <c r="C163" s="79">
        <f>SUM(C164:C169)</f>
        <v>530</v>
      </c>
      <c r="D163" s="80">
        <f>SUM(D164:D169)</f>
        <v>496.940592</v>
      </c>
    </row>
    <row r="164" ht="16" customHeight="1" spans="1:4">
      <c r="A164" s="81">
        <v>2012901</v>
      </c>
      <c r="B164" s="82" t="s">
        <v>364</v>
      </c>
      <c r="C164" s="5">
        <v>304</v>
      </c>
      <c r="D164" s="52">
        <v>294.893592</v>
      </c>
    </row>
    <row r="165" ht="16" customHeight="1" spans="1:4">
      <c r="A165" s="81">
        <v>2012902</v>
      </c>
      <c r="B165" s="82" t="s">
        <v>365</v>
      </c>
      <c r="C165" s="5">
        <v>58</v>
      </c>
      <c r="D165" s="52">
        <v>70.32</v>
      </c>
    </row>
    <row r="166" ht="16" customHeight="1" spans="1:4">
      <c r="A166" s="81">
        <v>2012903</v>
      </c>
      <c r="B166" s="82" t="s">
        <v>366</v>
      </c>
      <c r="C166" s="5"/>
      <c r="D166" s="52">
        <v>0</v>
      </c>
    </row>
    <row r="167" ht="16" customHeight="1" spans="1:4">
      <c r="A167" s="81">
        <v>2012906</v>
      </c>
      <c r="B167" s="82" t="s">
        <v>456</v>
      </c>
      <c r="C167" s="5"/>
      <c r="D167" s="52">
        <v>0</v>
      </c>
    </row>
    <row r="168" ht="16" customHeight="1" spans="1:4">
      <c r="A168" s="81">
        <v>2012950</v>
      </c>
      <c r="B168" s="82" t="s">
        <v>373</v>
      </c>
      <c r="C168" s="5">
        <v>42</v>
      </c>
      <c r="D168" s="52">
        <v>33.772</v>
      </c>
    </row>
    <row r="169" ht="16" customHeight="1" spans="1:4">
      <c r="A169" s="81">
        <v>2012999</v>
      </c>
      <c r="B169" s="82" t="s">
        <v>457</v>
      </c>
      <c r="C169" s="5">
        <v>126</v>
      </c>
      <c r="D169" s="52">
        <v>97.955</v>
      </c>
    </row>
    <row r="170" ht="16" customHeight="1" spans="1:4">
      <c r="A170" s="77">
        <v>20131</v>
      </c>
      <c r="B170" s="78" t="s">
        <v>458</v>
      </c>
      <c r="C170" s="79">
        <f>SUM(C171:C176)</f>
        <v>1377</v>
      </c>
      <c r="D170" s="80">
        <f>SUM(D171:D176)</f>
        <v>1297.298712</v>
      </c>
    </row>
    <row r="171" ht="16" customHeight="1" spans="1:4">
      <c r="A171" s="81">
        <v>2013101</v>
      </c>
      <c r="B171" s="82" t="s">
        <v>364</v>
      </c>
      <c r="C171" s="5">
        <v>984</v>
      </c>
      <c r="D171" s="52">
        <v>929.649512</v>
      </c>
    </row>
    <row r="172" ht="16" customHeight="1" spans="1:4">
      <c r="A172" s="81">
        <v>2013102</v>
      </c>
      <c r="B172" s="82" t="s">
        <v>365</v>
      </c>
      <c r="C172" s="5">
        <v>240</v>
      </c>
      <c r="D172" s="52">
        <v>192.7732</v>
      </c>
    </row>
    <row r="173" ht="16" customHeight="1" spans="1:4">
      <c r="A173" s="81">
        <v>2013103</v>
      </c>
      <c r="B173" s="82" t="s">
        <v>366</v>
      </c>
      <c r="C173" s="5"/>
      <c r="D173" s="52">
        <v>0</v>
      </c>
    </row>
    <row r="174" ht="16" customHeight="1" spans="1:4">
      <c r="A174" s="81">
        <v>2013105</v>
      </c>
      <c r="B174" s="82" t="s">
        <v>459</v>
      </c>
      <c r="C174" s="5"/>
      <c r="D174" s="52">
        <v>0</v>
      </c>
    </row>
    <row r="175" ht="16" customHeight="1" spans="1:4">
      <c r="A175" s="81">
        <v>2013150</v>
      </c>
      <c r="B175" s="82" t="s">
        <v>373</v>
      </c>
      <c r="C175" s="5"/>
      <c r="D175" s="52">
        <v>22.08</v>
      </c>
    </row>
    <row r="176" ht="16" customHeight="1" spans="1:4">
      <c r="A176" s="81">
        <v>2013199</v>
      </c>
      <c r="B176" s="82" t="s">
        <v>460</v>
      </c>
      <c r="C176" s="5">
        <v>153</v>
      </c>
      <c r="D176" s="52">
        <v>152.796</v>
      </c>
    </row>
    <row r="177" ht="16" customHeight="1" spans="1:4">
      <c r="A177" s="77">
        <v>20132</v>
      </c>
      <c r="B177" s="78" t="s">
        <v>461</v>
      </c>
      <c r="C177" s="79">
        <f>SUM(C178:C183)</f>
        <v>5057</v>
      </c>
      <c r="D177" s="80">
        <f>SUM(D178:D183)</f>
        <v>5535.845808</v>
      </c>
    </row>
    <row r="178" ht="16" customHeight="1" spans="1:4">
      <c r="A178" s="81">
        <v>2013201</v>
      </c>
      <c r="B178" s="82" t="s">
        <v>364</v>
      </c>
      <c r="C178" s="5">
        <v>326</v>
      </c>
      <c r="D178" s="52">
        <v>322.133408</v>
      </c>
    </row>
    <row r="179" ht="16" customHeight="1" spans="1:4">
      <c r="A179" s="81">
        <v>2013202</v>
      </c>
      <c r="B179" s="82" t="s">
        <v>365</v>
      </c>
      <c r="C179" s="5"/>
      <c r="D179" s="52">
        <v>0</v>
      </c>
    </row>
    <row r="180" ht="16" customHeight="1" spans="1:4">
      <c r="A180" s="81">
        <v>2013203</v>
      </c>
      <c r="B180" s="82" t="s">
        <v>366</v>
      </c>
      <c r="C180" s="5"/>
      <c r="D180" s="52">
        <v>0</v>
      </c>
    </row>
    <row r="181" ht="16" customHeight="1" spans="1:4">
      <c r="A181" s="81">
        <v>2013204</v>
      </c>
      <c r="B181" s="82" t="s">
        <v>462</v>
      </c>
      <c r="C181" s="5"/>
      <c r="D181" s="52">
        <v>0</v>
      </c>
    </row>
    <row r="182" ht="16" customHeight="1" spans="1:4">
      <c r="A182" s="81">
        <v>2013250</v>
      </c>
      <c r="B182" s="82" t="s">
        <v>373</v>
      </c>
      <c r="C182" s="5">
        <v>322</v>
      </c>
      <c r="D182" s="52">
        <v>310.9088</v>
      </c>
    </row>
    <row r="183" ht="16" customHeight="1" spans="1:4">
      <c r="A183" s="81">
        <v>2013299</v>
      </c>
      <c r="B183" s="82" t="s">
        <v>463</v>
      </c>
      <c r="C183" s="5">
        <v>4409</v>
      </c>
      <c r="D183" s="52">
        <v>4902.8036</v>
      </c>
    </row>
    <row r="184" ht="16" customHeight="1" spans="1:4">
      <c r="A184" s="77">
        <v>20133</v>
      </c>
      <c r="B184" s="78" t="s">
        <v>464</v>
      </c>
      <c r="C184" s="79">
        <f>SUM(C185:C190)</f>
        <v>213</v>
      </c>
      <c r="D184" s="80">
        <f>SUM(D185:D190)</f>
        <v>294.010232</v>
      </c>
    </row>
    <row r="185" ht="16" customHeight="1" spans="1:4">
      <c r="A185" s="81">
        <v>2013301</v>
      </c>
      <c r="B185" s="82" t="s">
        <v>364</v>
      </c>
      <c r="C185" s="5">
        <v>194</v>
      </c>
      <c r="D185" s="52">
        <v>252.510232</v>
      </c>
    </row>
    <row r="186" ht="16" customHeight="1" spans="1:4">
      <c r="A186" s="81">
        <v>2013302</v>
      </c>
      <c r="B186" s="82" t="s">
        <v>365</v>
      </c>
      <c r="C186" s="5">
        <v>18</v>
      </c>
      <c r="D186" s="52">
        <v>29.5</v>
      </c>
    </row>
    <row r="187" ht="16" customHeight="1" spans="1:4">
      <c r="A187" s="81">
        <v>2013303</v>
      </c>
      <c r="B187" s="82" t="s">
        <v>366</v>
      </c>
      <c r="C187" s="5"/>
      <c r="D187" s="52">
        <v>0</v>
      </c>
    </row>
    <row r="188" ht="16" customHeight="1" spans="1:4">
      <c r="A188" s="81">
        <v>2013304</v>
      </c>
      <c r="B188" s="82" t="s">
        <v>465</v>
      </c>
      <c r="C188" s="5"/>
      <c r="D188" s="52">
        <v>0</v>
      </c>
    </row>
    <row r="189" ht="16" customHeight="1" spans="1:4">
      <c r="A189" s="81">
        <v>2013350</v>
      </c>
      <c r="B189" s="82" t="s">
        <v>373</v>
      </c>
      <c r="C189" s="5"/>
      <c r="D189" s="52">
        <v>0</v>
      </c>
    </row>
    <row r="190" ht="16" customHeight="1" spans="1:4">
      <c r="A190" s="81">
        <v>2013399</v>
      </c>
      <c r="B190" s="82" t="s">
        <v>466</v>
      </c>
      <c r="C190" s="5">
        <v>1</v>
      </c>
      <c r="D190" s="52">
        <v>12</v>
      </c>
    </row>
    <row r="191" ht="16" customHeight="1" spans="1:4">
      <c r="A191" s="77">
        <v>20134</v>
      </c>
      <c r="B191" s="78" t="s">
        <v>467</v>
      </c>
      <c r="C191" s="79">
        <f>SUM(C192:C198)</f>
        <v>139</v>
      </c>
      <c r="D191" s="80">
        <f>SUM(D192:D198)</f>
        <v>180.414576</v>
      </c>
    </row>
    <row r="192" ht="16" customHeight="1" spans="1:4">
      <c r="A192" s="81">
        <v>2013401</v>
      </c>
      <c r="B192" s="82" t="s">
        <v>364</v>
      </c>
      <c r="C192" s="5">
        <v>113</v>
      </c>
      <c r="D192" s="52">
        <v>124.014576</v>
      </c>
    </row>
    <row r="193" ht="16" customHeight="1" spans="1:4">
      <c r="A193" s="81">
        <v>2013402</v>
      </c>
      <c r="B193" s="82" t="s">
        <v>365</v>
      </c>
      <c r="C193" s="5">
        <v>14</v>
      </c>
      <c r="D193" s="52">
        <v>23.9</v>
      </c>
    </row>
    <row r="194" ht="16" customHeight="1" spans="1:4">
      <c r="A194" s="81">
        <v>2013403</v>
      </c>
      <c r="B194" s="82" t="s">
        <v>366</v>
      </c>
      <c r="C194" s="5"/>
      <c r="D194" s="52">
        <v>0</v>
      </c>
    </row>
    <row r="195" ht="16" customHeight="1" spans="1:4">
      <c r="A195" s="81">
        <v>2013404</v>
      </c>
      <c r="B195" s="82" t="s">
        <v>468</v>
      </c>
      <c r="C195" s="5">
        <v>5</v>
      </c>
      <c r="D195" s="52">
        <v>4.5</v>
      </c>
    </row>
    <row r="196" ht="16" customHeight="1" spans="1:4">
      <c r="A196" s="81">
        <v>2013405</v>
      </c>
      <c r="B196" s="82" t="s">
        <v>469</v>
      </c>
      <c r="C196" s="5"/>
      <c r="D196" s="52">
        <v>0</v>
      </c>
    </row>
    <row r="197" ht="16" customHeight="1" spans="1:4">
      <c r="A197" s="81">
        <v>2013450</v>
      </c>
      <c r="B197" s="82" t="s">
        <v>373</v>
      </c>
      <c r="C197" s="5"/>
      <c r="D197" s="52">
        <v>0</v>
      </c>
    </row>
    <row r="198" ht="16" customHeight="1" spans="1:4">
      <c r="A198" s="81">
        <v>2013499</v>
      </c>
      <c r="B198" s="82" t="s">
        <v>470</v>
      </c>
      <c r="C198" s="5">
        <v>7</v>
      </c>
      <c r="D198" s="52">
        <v>28</v>
      </c>
    </row>
    <row r="199" ht="16" customHeight="1" spans="1:4">
      <c r="A199" s="77">
        <v>20135</v>
      </c>
      <c r="B199" s="78" t="s">
        <v>471</v>
      </c>
      <c r="C199" s="79">
        <f>SUM(C200:C204)</f>
        <v>0</v>
      </c>
      <c r="D199" s="80">
        <f>SUM(D200:D204)</f>
        <v>0</v>
      </c>
    </row>
    <row r="200" ht="16" customHeight="1" spans="1:4">
      <c r="A200" s="81">
        <v>2013501</v>
      </c>
      <c r="B200" s="82" t="s">
        <v>364</v>
      </c>
      <c r="C200" s="5"/>
      <c r="D200" s="52">
        <v>0</v>
      </c>
    </row>
    <row r="201" ht="16" customHeight="1" spans="1:4">
      <c r="A201" s="81">
        <v>2013502</v>
      </c>
      <c r="B201" s="82" t="s">
        <v>365</v>
      </c>
      <c r="C201" s="5"/>
      <c r="D201" s="52">
        <v>0</v>
      </c>
    </row>
    <row r="202" ht="16" customHeight="1" spans="1:4">
      <c r="A202" s="81">
        <v>2013503</v>
      </c>
      <c r="B202" s="82" t="s">
        <v>366</v>
      </c>
      <c r="C202" s="5"/>
      <c r="D202" s="52">
        <v>0</v>
      </c>
    </row>
    <row r="203" ht="16" customHeight="1" spans="1:4">
      <c r="A203" s="81">
        <v>2013550</v>
      </c>
      <c r="B203" s="82" t="s">
        <v>373</v>
      </c>
      <c r="C203" s="5"/>
      <c r="D203" s="52">
        <v>0</v>
      </c>
    </row>
    <row r="204" ht="16" customHeight="1" spans="1:4">
      <c r="A204" s="81">
        <v>2013599</v>
      </c>
      <c r="B204" s="82" t="s">
        <v>472</v>
      </c>
      <c r="C204" s="5"/>
      <c r="D204" s="52">
        <v>0</v>
      </c>
    </row>
    <row r="205" ht="16" customHeight="1" spans="1:4">
      <c r="A205" s="77">
        <v>20136</v>
      </c>
      <c r="B205" s="78" t="s">
        <v>473</v>
      </c>
      <c r="C205" s="79">
        <f>SUM(C206:C210)</f>
        <v>134</v>
      </c>
      <c r="D205" s="80">
        <f>SUM(D206:D210)</f>
        <v>213.5195</v>
      </c>
    </row>
    <row r="206" ht="16" customHeight="1" spans="1:4">
      <c r="A206" s="81">
        <v>2013601</v>
      </c>
      <c r="B206" s="82" t="s">
        <v>364</v>
      </c>
      <c r="C206" s="5"/>
      <c r="D206" s="52">
        <v>0</v>
      </c>
    </row>
    <row r="207" ht="16" customHeight="1" spans="1:4">
      <c r="A207" s="81">
        <v>2013602</v>
      </c>
      <c r="B207" s="82" t="s">
        <v>365</v>
      </c>
      <c r="C207" s="5"/>
      <c r="D207" s="52">
        <v>0</v>
      </c>
    </row>
    <row r="208" ht="16" customHeight="1" spans="1:4">
      <c r="A208" s="81">
        <v>2013603</v>
      </c>
      <c r="B208" s="82" t="s">
        <v>366</v>
      </c>
      <c r="C208" s="5"/>
      <c r="D208" s="52">
        <v>0</v>
      </c>
    </row>
    <row r="209" ht="16" customHeight="1" spans="1:4">
      <c r="A209" s="81">
        <v>2013650</v>
      </c>
      <c r="B209" s="82" t="s">
        <v>373</v>
      </c>
      <c r="C209" s="5"/>
      <c r="D209" s="52">
        <v>0</v>
      </c>
    </row>
    <row r="210" ht="16" customHeight="1" spans="1:4">
      <c r="A210" s="81">
        <v>2013699</v>
      </c>
      <c r="B210" s="82" t="s">
        <v>474</v>
      </c>
      <c r="C210" s="5">
        <v>134</v>
      </c>
      <c r="D210" s="52">
        <v>213.5195</v>
      </c>
    </row>
    <row r="211" ht="16" customHeight="1" spans="1:4">
      <c r="A211" s="77">
        <v>20137</v>
      </c>
      <c r="B211" s="78" t="s">
        <v>475</v>
      </c>
      <c r="C211" s="79">
        <f>SUM(C212:C217)</f>
        <v>0</v>
      </c>
      <c r="D211" s="80">
        <f>SUM(D212:D217)</f>
        <v>0</v>
      </c>
    </row>
    <row r="212" ht="16" customHeight="1" spans="1:4">
      <c r="A212" s="81">
        <v>2013701</v>
      </c>
      <c r="B212" s="82" t="s">
        <v>364</v>
      </c>
      <c r="C212" s="5"/>
      <c r="D212" s="52">
        <v>0</v>
      </c>
    </row>
    <row r="213" ht="16" customHeight="1" spans="1:4">
      <c r="A213" s="81">
        <v>2013702</v>
      </c>
      <c r="B213" s="82" t="s">
        <v>365</v>
      </c>
      <c r="C213" s="5"/>
      <c r="D213" s="52">
        <v>0</v>
      </c>
    </row>
    <row r="214" ht="16" customHeight="1" spans="1:4">
      <c r="A214" s="81">
        <v>2013703</v>
      </c>
      <c r="B214" s="82" t="s">
        <v>366</v>
      </c>
      <c r="C214" s="5"/>
      <c r="D214" s="52">
        <v>0</v>
      </c>
    </row>
    <row r="215" ht="16" customHeight="1" spans="1:4">
      <c r="A215" s="81">
        <v>2013704</v>
      </c>
      <c r="B215" s="82" t="s">
        <v>476</v>
      </c>
      <c r="C215" s="5"/>
      <c r="D215" s="52">
        <v>0</v>
      </c>
    </row>
    <row r="216" ht="16" customHeight="1" spans="1:4">
      <c r="A216" s="81">
        <v>2013750</v>
      </c>
      <c r="B216" s="82" t="s">
        <v>373</v>
      </c>
      <c r="C216" s="5"/>
      <c r="D216" s="52">
        <v>0</v>
      </c>
    </row>
    <row r="217" ht="16" customHeight="1" spans="1:4">
      <c r="A217" s="81">
        <v>2013799</v>
      </c>
      <c r="B217" s="82" t="s">
        <v>477</v>
      </c>
      <c r="C217" s="5"/>
      <c r="D217" s="52">
        <v>0</v>
      </c>
    </row>
    <row r="218" ht="16" customHeight="1" spans="1:4">
      <c r="A218" s="77">
        <v>20138</v>
      </c>
      <c r="B218" s="78" t="s">
        <v>478</v>
      </c>
      <c r="C218" s="79">
        <f>SUM(C219:C232)</f>
        <v>4191</v>
      </c>
      <c r="D218" s="80">
        <f>SUM(D219:D232)</f>
        <v>4011.557548</v>
      </c>
    </row>
    <row r="219" ht="16" customHeight="1" spans="1:4">
      <c r="A219" s="81">
        <v>2013801</v>
      </c>
      <c r="B219" s="82" t="s">
        <v>364</v>
      </c>
      <c r="C219" s="5">
        <v>2651</v>
      </c>
      <c r="D219" s="52">
        <v>2407.729755</v>
      </c>
    </row>
    <row r="220" ht="16" customHeight="1" spans="1:4">
      <c r="A220" s="81">
        <v>2013802</v>
      </c>
      <c r="B220" s="82" t="s">
        <v>365</v>
      </c>
      <c r="C220" s="5">
        <v>527</v>
      </c>
      <c r="D220" s="52">
        <v>35.4988</v>
      </c>
    </row>
    <row r="221" ht="16" customHeight="1" spans="1:4">
      <c r="A221" s="81">
        <v>2013803</v>
      </c>
      <c r="B221" s="82" t="s">
        <v>366</v>
      </c>
      <c r="C221" s="5"/>
      <c r="D221" s="52">
        <v>0</v>
      </c>
    </row>
    <row r="222" ht="16" customHeight="1" spans="1:4">
      <c r="A222" s="81">
        <v>2013804</v>
      </c>
      <c r="B222" s="82" t="s">
        <v>479</v>
      </c>
      <c r="C222" s="5">
        <v>49</v>
      </c>
      <c r="D222" s="52">
        <v>48.5</v>
      </c>
    </row>
    <row r="223" ht="16" customHeight="1" spans="1:4">
      <c r="A223" s="81">
        <v>2013805</v>
      </c>
      <c r="B223" s="82" t="s">
        <v>480</v>
      </c>
      <c r="C223" s="5">
        <v>352</v>
      </c>
      <c r="D223" s="52">
        <v>328.981298</v>
      </c>
    </row>
    <row r="224" ht="16" customHeight="1" spans="1:4">
      <c r="A224" s="81">
        <v>2013808</v>
      </c>
      <c r="B224" s="82" t="s">
        <v>405</v>
      </c>
      <c r="C224" s="5">
        <v>30</v>
      </c>
      <c r="D224" s="52">
        <v>21</v>
      </c>
    </row>
    <row r="225" ht="16" customHeight="1" spans="1:4">
      <c r="A225" s="81">
        <v>2013810</v>
      </c>
      <c r="B225" s="82" t="s">
        <v>481</v>
      </c>
      <c r="C225" s="5">
        <v>29</v>
      </c>
      <c r="D225" s="52">
        <v>25</v>
      </c>
    </row>
    <row r="226" ht="16" customHeight="1" spans="1:4">
      <c r="A226" s="81">
        <v>2013812</v>
      </c>
      <c r="B226" s="82" t="s">
        <v>482</v>
      </c>
      <c r="C226" s="5">
        <v>29</v>
      </c>
      <c r="D226" s="52">
        <v>29</v>
      </c>
    </row>
    <row r="227" ht="16" customHeight="1" spans="1:4">
      <c r="A227" s="81">
        <v>2013813</v>
      </c>
      <c r="B227" s="82" t="s">
        <v>483</v>
      </c>
      <c r="C227" s="5">
        <v>15</v>
      </c>
      <c r="D227" s="52">
        <v>15</v>
      </c>
    </row>
    <row r="228" ht="16" customHeight="1" spans="1:4">
      <c r="A228" s="81">
        <v>2013814</v>
      </c>
      <c r="B228" s="82" t="s">
        <v>484</v>
      </c>
      <c r="C228" s="5">
        <v>25</v>
      </c>
      <c r="D228" s="52">
        <v>25</v>
      </c>
    </row>
    <row r="229" ht="16" customHeight="1" spans="1:4">
      <c r="A229" s="81">
        <v>2013815</v>
      </c>
      <c r="B229" s="82" t="s">
        <v>485</v>
      </c>
      <c r="C229" s="5">
        <v>357</v>
      </c>
      <c r="D229" s="52">
        <v>41.8</v>
      </c>
    </row>
    <row r="230" ht="16" customHeight="1" spans="1:4">
      <c r="A230" s="81">
        <v>2013816</v>
      </c>
      <c r="B230" s="82" t="s">
        <v>486</v>
      </c>
      <c r="C230" s="5">
        <v>57</v>
      </c>
      <c r="D230" s="52">
        <v>826.690025</v>
      </c>
    </row>
    <row r="231" ht="16" customHeight="1" spans="1:4">
      <c r="A231" s="81">
        <v>2013850</v>
      </c>
      <c r="B231" s="82" t="s">
        <v>373</v>
      </c>
      <c r="C231" s="5">
        <v>24</v>
      </c>
      <c r="D231" s="52">
        <v>18.294</v>
      </c>
    </row>
    <row r="232" ht="16" customHeight="1" spans="1:4">
      <c r="A232" s="81">
        <v>2013899</v>
      </c>
      <c r="B232" s="82" t="s">
        <v>487</v>
      </c>
      <c r="C232" s="5">
        <v>46</v>
      </c>
      <c r="D232" s="52">
        <v>189.06367</v>
      </c>
    </row>
    <row r="233" ht="16" customHeight="1" spans="1:4">
      <c r="A233" s="77">
        <v>20199</v>
      </c>
      <c r="B233" s="78" t="s">
        <v>488</v>
      </c>
      <c r="C233" s="79">
        <f>SUM(C234:C235)</f>
        <v>3701</v>
      </c>
      <c r="D233" s="80">
        <f>SUM(D234:D235)</f>
        <v>3653.6419</v>
      </c>
    </row>
    <row r="234" ht="16" customHeight="1" spans="1:4">
      <c r="A234" s="81">
        <v>2019901</v>
      </c>
      <c r="B234" s="82" t="s">
        <v>489</v>
      </c>
      <c r="C234" s="5"/>
      <c r="D234" s="52">
        <v>0</v>
      </c>
    </row>
    <row r="235" ht="16" customHeight="1" spans="1:4">
      <c r="A235" s="81">
        <v>2019999</v>
      </c>
      <c r="B235" s="82" t="s">
        <v>490</v>
      </c>
      <c r="C235" s="5">
        <v>3701</v>
      </c>
      <c r="D235" s="52">
        <v>3653.6419</v>
      </c>
    </row>
    <row r="236" ht="16" customHeight="1" spans="1:4">
      <c r="A236" s="73">
        <v>202</v>
      </c>
      <c r="B236" s="74" t="s">
        <v>491</v>
      </c>
      <c r="C236" s="75">
        <f>C237+C238+C239</f>
        <v>0</v>
      </c>
      <c r="D236" s="76">
        <f>D237+D238+D239</f>
        <v>0</v>
      </c>
    </row>
    <row r="237" ht="16" customHeight="1" spans="1:4">
      <c r="A237" s="81">
        <v>20205</v>
      </c>
      <c r="B237" s="82" t="s">
        <v>492</v>
      </c>
      <c r="C237" s="5"/>
      <c r="D237" s="52">
        <v>0</v>
      </c>
    </row>
    <row r="238" ht="16" customHeight="1" spans="1:4">
      <c r="A238" s="81">
        <v>20206</v>
      </c>
      <c r="B238" s="82" t="s">
        <v>493</v>
      </c>
      <c r="C238" s="5"/>
      <c r="D238" s="52">
        <v>0</v>
      </c>
    </row>
    <row r="239" ht="16" customHeight="1" spans="1:4">
      <c r="A239" s="81">
        <v>20299</v>
      </c>
      <c r="B239" s="82" t="s">
        <v>494</v>
      </c>
      <c r="C239" s="5"/>
      <c r="D239" s="52">
        <v>0</v>
      </c>
    </row>
    <row r="240" ht="16" customHeight="1" spans="1:4">
      <c r="A240" s="73">
        <v>203</v>
      </c>
      <c r="B240" s="74" t="s">
        <v>495</v>
      </c>
      <c r="C240" s="75">
        <f>C241+C249</f>
        <v>681</v>
      </c>
      <c r="D240" s="76">
        <f>D241+D249</f>
        <v>801.9624</v>
      </c>
    </row>
    <row r="241" ht="16" customHeight="1" spans="1:4">
      <c r="A241" s="77">
        <v>20306</v>
      </c>
      <c r="B241" s="78" t="s">
        <v>496</v>
      </c>
      <c r="C241" s="79">
        <f>SUM(C242:C248)</f>
        <v>681</v>
      </c>
      <c r="D241" s="80">
        <f>SUM(D242:D248)</f>
        <v>801.9624</v>
      </c>
    </row>
    <row r="242" ht="16" customHeight="1" spans="1:4">
      <c r="A242" s="81">
        <v>2030601</v>
      </c>
      <c r="B242" s="82" t="s">
        <v>497</v>
      </c>
      <c r="C242" s="5">
        <v>195</v>
      </c>
      <c r="D242" s="52">
        <v>216.97</v>
      </c>
    </row>
    <row r="243" ht="16" customHeight="1" spans="1:4">
      <c r="A243" s="81">
        <v>2030602</v>
      </c>
      <c r="B243" s="82" t="s">
        <v>498</v>
      </c>
      <c r="C243" s="5"/>
      <c r="D243" s="52">
        <v>0</v>
      </c>
    </row>
    <row r="244" ht="16" customHeight="1" spans="1:4">
      <c r="A244" s="81">
        <v>2030603</v>
      </c>
      <c r="B244" s="82" t="s">
        <v>499</v>
      </c>
      <c r="C244" s="5">
        <v>60</v>
      </c>
      <c r="D244" s="52">
        <v>0</v>
      </c>
    </row>
    <row r="245" ht="16" customHeight="1" spans="1:4">
      <c r="A245" s="81">
        <v>2030604</v>
      </c>
      <c r="B245" s="82" t="s">
        <v>500</v>
      </c>
      <c r="C245" s="5"/>
      <c r="D245" s="52">
        <v>0</v>
      </c>
    </row>
    <row r="246" ht="16" customHeight="1" spans="1:4">
      <c r="A246" s="81">
        <v>2030607</v>
      </c>
      <c r="B246" s="82" t="s">
        <v>501</v>
      </c>
      <c r="C246" s="5">
        <v>120</v>
      </c>
      <c r="D246" s="52">
        <v>309.68</v>
      </c>
    </row>
    <row r="247" ht="16" customHeight="1" spans="1:4">
      <c r="A247" s="81">
        <v>2030608</v>
      </c>
      <c r="B247" s="82" t="s">
        <v>502</v>
      </c>
      <c r="C247" s="5"/>
      <c r="D247" s="52">
        <v>3</v>
      </c>
    </row>
    <row r="248" ht="16" customHeight="1" spans="1:4">
      <c r="A248" s="81">
        <v>2030699</v>
      </c>
      <c r="B248" s="82" t="s">
        <v>503</v>
      </c>
      <c r="C248" s="5">
        <v>306</v>
      </c>
      <c r="D248" s="52">
        <v>272.3124</v>
      </c>
    </row>
    <row r="249" ht="16" customHeight="1" spans="1:4">
      <c r="A249" s="77">
        <v>20399</v>
      </c>
      <c r="B249" s="78" t="s">
        <v>504</v>
      </c>
      <c r="C249" s="79"/>
      <c r="D249" s="80"/>
    </row>
    <row r="250" ht="16" customHeight="1" spans="1:4">
      <c r="A250" s="73">
        <v>204</v>
      </c>
      <c r="B250" s="74" t="s">
        <v>505</v>
      </c>
      <c r="C250" s="75">
        <f>C251+C254+C265+C272+C280+C289+C303+C313+C323+C331+C337</f>
        <v>30618</v>
      </c>
      <c r="D250" s="76">
        <f>D251+D254+D265+D272+D280+D289+D303+D313+D323+D331+D337</f>
        <v>26426.28731</v>
      </c>
    </row>
    <row r="251" ht="16" customHeight="1" spans="1:4">
      <c r="A251" s="77">
        <v>20401</v>
      </c>
      <c r="B251" s="78" t="s">
        <v>506</v>
      </c>
      <c r="C251" s="79">
        <f>SUM(C252:C253)</f>
        <v>24</v>
      </c>
      <c r="D251" s="80">
        <f>SUM(D252:D253)</f>
        <v>63.32</v>
      </c>
    </row>
    <row r="252" ht="16" customHeight="1" spans="1:4">
      <c r="A252" s="81">
        <v>2040101</v>
      </c>
      <c r="B252" s="82" t="s">
        <v>507</v>
      </c>
      <c r="C252" s="5">
        <v>8</v>
      </c>
      <c r="D252" s="52">
        <v>29</v>
      </c>
    </row>
    <row r="253" ht="16" customHeight="1" spans="1:4">
      <c r="A253" s="81">
        <v>2040199</v>
      </c>
      <c r="B253" s="82" t="s">
        <v>508</v>
      </c>
      <c r="C253" s="5">
        <v>16</v>
      </c>
      <c r="D253" s="52">
        <v>34.32</v>
      </c>
    </row>
    <row r="254" ht="16" customHeight="1" spans="1:4">
      <c r="A254" s="77">
        <v>20402</v>
      </c>
      <c r="B254" s="78" t="s">
        <v>509</v>
      </c>
      <c r="C254" s="79">
        <f>SUM(C255:C264)</f>
        <v>27109</v>
      </c>
      <c r="D254" s="80">
        <f>SUM(D255:D264)</f>
        <v>22715.530416</v>
      </c>
    </row>
    <row r="255" ht="16" customHeight="1" spans="1:4">
      <c r="A255" s="81">
        <v>2040201</v>
      </c>
      <c r="B255" s="82" t="s">
        <v>364</v>
      </c>
      <c r="C255" s="5">
        <v>13330</v>
      </c>
      <c r="D255" s="52">
        <v>12827.232572</v>
      </c>
    </row>
    <row r="256" ht="16" customHeight="1" spans="1:4">
      <c r="A256" s="81">
        <v>2040202</v>
      </c>
      <c r="B256" s="82" t="s">
        <v>365</v>
      </c>
      <c r="C256" s="5">
        <v>310</v>
      </c>
      <c r="D256" s="52">
        <v>262.542123</v>
      </c>
    </row>
    <row r="257" ht="16" customHeight="1" spans="1:4">
      <c r="A257" s="81">
        <v>2040203</v>
      </c>
      <c r="B257" s="82" t="s">
        <v>366</v>
      </c>
      <c r="C257" s="5"/>
      <c r="D257" s="52">
        <v>0</v>
      </c>
    </row>
    <row r="258" ht="16" customHeight="1" spans="1:4">
      <c r="A258" s="81">
        <v>2040219</v>
      </c>
      <c r="B258" s="82" t="s">
        <v>405</v>
      </c>
      <c r="C258" s="5">
        <v>3175</v>
      </c>
      <c r="D258" s="52">
        <v>1033</v>
      </c>
    </row>
    <row r="259" ht="16" customHeight="1" spans="1:4">
      <c r="A259" s="81">
        <v>2040220</v>
      </c>
      <c r="B259" s="82" t="s">
        <v>510</v>
      </c>
      <c r="C259" s="5">
        <v>2164</v>
      </c>
      <c r="D259" s="52">
        <v>1810.158982</v>
      </c>
    </row>
    <row r="260" ht="16" customHeight="1" spans="1:4">
      <c r="A260" s="81">
        <v>2040221</v>
      </c>
      <c r="B260" s="82" t="s">
        <v>511</v>
      </c>
      <c r="C260" s="5"/>
      <c r="D260" s="52">
        <v>0</v>
      </c>
    </row>
    <row r="261" ht="16" customHeight="1" spans="1:4">
      <c r="A261" s="81">
        <v>2040222</v>
      </c>
      <c r="B261" s="82" t="s">
        <v>512</v>
      </c>
      <c r="C261" s="5"/>
      <c r="D261" s="52">
        <v>0</v>
      </c>
    </row>
    <row r="262" ht="16" customHeight="1" spans="1:4">
      <c r="A262" s="81">
        <v>2040223</v>
      </c>
      <c r="B262" s="82" t="s">
        <v>513</v>
      </c>
      <c r="C262" s="5"/>
      <c r="D262" s="52">
        <v>0</v>
      </c>
    </row>
    <row r="263" ht="16" customHeight="1" spans="1:4">
      <c r="A263" s="81">
        <v>2040250</v>
      </c>
      <c r="B263" s="82" t="s">
        <v>373</v>
      </c>
      <c r="C263" s="5">
        <v>210</v>
      </c>
      <c r="D263" s="52">
        <v>163.9536</v>
      </c>
    </row>
    <row r="264" ht="16" customHeight="1" spans="1:4">
      <c r="A264" s="81">
        <v>2040299</v>
      </c>
      <c r="B264" s="82" t="s">
        <v>514</v>
      </c>
      <c r="C264" s="5">
        <v>7920</v>
      </c>
      <c r="D264" s="52">
        <v>6618.643139</v>
      </c>
    </row>
    <row r="265" ht="16" customHeight="1" spans="1:4">
      <c r="A265" s="77">
        <v>20403</v>
      </c>
      <c r="B265" s="78" t="s">
        <v>515</v>
      </c>
      <c r="C265" s="79">
        <f>SUM(C266:C271)</f>
        <v>0</v>
      </c>
      <c r="D265" s="80">
        <f>SUM(D266:D271)</f>
        <v>0</v>
      </c>
    </row>
    <row r="266" ht="16" customHeight="1" spans="1:4">
      <c r="A266" s="81">
        <v>2040301</v>
      </c>
      <c r="B266" s="82" t="s">
        <v>364</v>
      </c>
      <c r="C266" s="5"/>
      <c r="D266" s="52">
        <v>0</v>
      </c>
    </row>
    <row r="267" ht="16" customHeight="1" spans="1:4">
      <c r="A267" s="81">
        <v>2040302</v>
      </c>
      <c r="B267" s="82" t="s">
        <v>365</v>
      </c>
      <c r="C267" s="5"/>
      <c r="D267" s="52">
        <v>0</v>
      </c>
    </row>
    <row r="268" ht="16" customHeight="1" spans="1:4">
      <c r="A268" s="81">
        <v>2040303</v>
      </c>
      <c r="B268" s="82" t="s">
        <v>366</v>
      </c>
      <c r="C268" s="5"/>
      <c r="D268" s="52">
        <v>0</v>
      </c>
    </row>
    <row r="269" ht="16" customHeight="1" spans="1:4">
      <c r="A269" s="81">
        <v>2040304</v>
      </c>
      <c r="B269" s="82" t="s">
        <v>516</v>
      </c>
      <c r="C269" s="5"/>
      <c r="D269" s="52">
        <v>0</v>
      </c>
    </row>
    <row r="270" ht="16" customHeight="1" spans="1:4">
      <c r="A270" s="81">
        <v>2040350</v>
      </c>
      <c r="B270" s="82" t="s">
        <v>373</v>
      </c>
      <c r="C270" s="5"/>
      <c r="D270" s="52">
        <v>0</v>
      </c>
    </row>
    <row r="271" ht="16" customHeight="1" spans="1:4">
      <c r="A271" s="81">
        <v>2040399</v>
      </c>
      <c r="B271" s="82" t="s">
        <v>517</v>
      </c>
      <c r="C271" s="5"/>
      <c r="D271" s="52">
        <v>0</v>
      </c>
    </row>
    <row r="272" ht="16" customHeight="1" spans="1:4">
      <c r="A272" s="77">
        <v>20404</v>
      </c>
      <c r="B272" s="78" t="s">
        <v>518</v>
      </c>
      <c r="C272" s="79">
        <f>SUM(C273:C279)</f>
        <v>189</v>
      </c>
      <c r="D272" s="80">
        <f>SUM(D273:D279)</f>
        <v>187.631316</v>
      </c>
    </row>
    <row r="273" ht="16" customHeight="1" spans="1:4">
      <c r="A273" s="81">
        <v>2040401</v>
      </c>
      <c r="B273" s="82" t="s">
        <v>364</v>
      </c>
      <c r="C273" s="5">
        <v>189</v>
      </c>
      <c r="D273" s="52">
        <v>187.631316</v>
      </c>
    </row>
    <row r="274" ht="16" customHeight="1" spans="1:4">
      <c r="A274" s="81">
        <v>2040402</v>
      </c>
      <c r="B274" s="82" t="s">
        <v>365</v>
      </c>
      <c r="C274" s="5"/>
      <c r="D274" s="52">
        <v>0</v>
      </c>
    </row>
    <row r="275" ht="16" customHeight="1" spans="1:4">
      <c r="A275" s="81">
        <v>2040403</v>
      </c>
      <c r="B275" s="82" t="s">
        <v>366</v>
      </c>
      <c r="C275" s="5"/>
      <c r="D275" s="52">
        <v>0</v>
      </c>
    </row>
    <row r="276" ht="16" customHeight="1" spans="1:4">
      <c r="A276" s="81">
        <v>2040409</v>
      </c>
      <c r="B276" s="82" t="s">
        <v>519</v>
      </c>
      <c r="C276" s="5"/>
      <c r="D276" s="52">
        <v>0</v>
      </c>
    </row>
    <row r="277" ht="16" customHeight="1" spans="1:4">
      <c r="A277" s="81">
        <v>2040410</v>
      </c>
      <c r="B277" s="82" t="s">
        <v>520</v>
      </c>
      <c r="C277" s="5"/>
      <c r="D277" s="52">
        <v>0</v>
      </c>
    </row>
    <row r="278" ht="16" customHeight="1" spans="1:4">
      <c r="A278" s="81">
        <v>2040450</v>
      </c>
      <c r="B278" s="82" t="s">
        <v>373</v>
      </c>
      <c r="C278" s="5"/>
      <c r="D278" s="52">
        <v>0</v>
      </c>
    </row>
    <row r="279" ht="16" customHeight="1" spans="1:4">
      <c r="A279" s="81">
        <v>2040499</v>
      </c>
      <c r="B279" s="82" t="s">
        <v>521</v>
      </c>
      <c r="C279" s="5"/>
      <c r="D279" s="52">
        <v>0</v>
      </c>
    </row>
    <row r="280" ht="16" customHeight="1" spans="1:4">
      <c r="A280" s="77">
        <v>20405</v>
      </c>
      <c r="B280" s="78" t="s">
        <v>522</v>
      </c>
      <c r="C280" s="79">
        <f>SUM(C281:C288)</f>
        <v>339</v>
      </c>
      <c r="D280" s="80">
        <f>SUM(D281:D288)</f>
        <v>344.64</v>
      </c>
    </row>
    <row r="281" ht="16" customHeight="1" spans="1:4">
      <c r="A281" s="81">
        <v>2040501</v>
      </c>
      <c r="B281" s="82" t="s">
        <v>364</v>
      </c>
      <c r="C281" s="5">
        <v>339</v>
      </c>
      <c r="D281" s="52">
        <v>335.64</v>
      </c>
    </row>
    <row r="282" ht="16" customHeight="1" spans="1:4">
      <c r="A282" s="81">
        <v>2040502</v>
      </c>
      <c r="B282" s="82" t="s">
        <v>365</v>
      </c>
      <c r="C282" s="5"/>
      <c r="D282" s="52">
        <v>0</v>
      </c>
    </row>
    <row r="283" ht="16" customHeight="1" spans="1:4">
      <c r="A283" s="81">
        <v>2040503</v>
      </c>
      <c r="B283" s="82" t="s">
        <v>366</v>
      </c>
      <c r="C283" s="5"/>
      <c r="D283" s="52">
        <v>0</v>
      </c>
    </row>
    <row r="284" ht="16" customHeight="1" spans="1:4">
      <c r="A284" s="81">
        <v>2040504</v>
      </c>
      <c r="B284" s="82" t="s">
        <v>523</v>
      </c>
      <c r="C284" s="5"/>
      <c r="D284" s="52">
        <v>0</v>
      </c>
    </row>
    <row r="285" ht="16" customHeight="1" spans="1:4">
      <c r="A285" s="81">
        <v>2040505</v>
      </c>
      <c r="B285" s="82" t="s">
        <v>524</v>
      </c>
      <c r="C285" s="5"/>
      <c r="D285" s="52">
        <v>0</v>
      </c>
    </row>
    <row r="286" ht="16" customHeight="1" spans="1:4">
      <c r="A286" s="81">
        <v>2040506</v>
      </c>
      <c r="B286" s="82" t="s">
        <v>525</v>
      </c>
      <c r="C286" s="5"/>
      <c r="D286" s="52">
        <v>9</v>
      </c>
    </row>
    <row r="287" ht="16" customHeight="1" spans="1:4">
      <c r="A287" s="81">
        <v>2040550</v>
      </c>
      <c r="B287" s="82" t="s">
        <v>373</v>
      </c>
      <c r="C287" s="5"/>
      <c r="D287" s="52">
        <v>0</v>
      </c>
    </row>
    <row r="288" ht="16" customHeight="1" spans="1:4">
      <c r="A288" s="81">
        <v>2040599</v>
      </c>
      <c r="B288" s="82" t="s">
        <v>526</v>
      </c>
      <c r="C288" s="5"/>
      <c r="D288" s="52">
        <v>0</v>
      </c>
    </row>
    <row r="289" ht="16" customHeight="1" spans="1:4">
      <c r="A289" s="77">
        <v>20406</v>
      </c>
      <c r="B289" s="78" t="s">
        <v>527</v>
      </c>
      <c r="C289" s="79">
        <f>SUM(C290:C302)</f>
        <v>1631</v>
      </c>
      <c r="D289" s="80">
        <f>SUM(D290:D302)</f>
        <v>1773.520573</v>
      </c>
    </row>
    <row r="290" ht="16" customHeight="1" spans="1:4">
      <c r="A290" s="81">
        <v>2040601</v>
      </c>
      <c r="B290" s="82" t="s">
        <v>364</v>
      </c>
      <c r="C290" s="5">
        <v>1024</v>
      </c>
      <c r="D290" s="52">
        <v>1024.277164</v>
      </c>
    </row>
    <row r="291" ht="16" customHeight="1" spans="1:4">
      <c r="A291" s="81">
        <v>2040602</v>
      </c>
      <c r="B291" s="82" t="s">
        <v>365</v>
      </c>
      <c r="C291" s="5">
        <v>50</v>
      </c>
      <c r="D291" s="52">
        <v>15.97118</v>
      </c>
    </row>
    <row r="292" ht="16" customHeight="1" spans="1:4">
      <c r="A292" s="81">
        <v>2040603</v>
      </c>
      <c r="B292" s="82" t="s">
        <v>366</v>
      </c>
      <c r="C292" s="5"/>
      <c r="D292" s="52">
        <v>0</v>
      </c>
    </row>
    <row r="293" ht="16" customHeight="1" spans="1:4">
      <c r="A293" s="81">
        <v>2040604</v>
      </c>
      <c r="B293" s="82" t="s">
        <v>528</v>
      </c>
      <c r="C293" s="5">
        <v>107</v>
      </c>
      <c r="D293" s="52">
        <v>141.529059</v>
      </c>
    </row>
    <row r="294" ht="16" customHeight="1" spans="1:4">
      <c r="A294" s="81">
        <v>2040605</v>
      </c>
      <c r="B294" s="82" t="s">
        <v>529</v>
      </c>
      <c r="C294" s="5">
        <v>15</v>
      </c>
      <c r="D294" s="52">
        <v>5.35</v>
      </c>
    </row>
    <row r="295" ht="16" customHeight="1" spans="1:4">
      <c r="A295" s="81">
        <v>2040606</v>
      </c>
      <c r="B295" s="82" t="s">
        <v>530</v>
      </c>
      <c r="C295" s="5">
        <v>62</v>
      </c>
      <c r="D295" s="52">
        <v>81.7649</v>
      </c>
    </row>
    <row r="296" ht="16" customHeight="1" spans="1:4">
      <c r="A296" s="81">
        <v>2040607</v>
      </c>
      <c r="B296" s="82" t="s">
        <v>531</v>
      </c>
      <c r="C296" s="5">
        <v>214</v>
      </c>
      <c r="D296" s="84">
        <f>312.7198+50</f>
        <v>362.7198</v>
      </c>
    </row>
    <row r="297" ht="16" customHeight="1" spans="1:4">
      <c r="A297" s="81">
        <v>2040608</v>
      </c>
      <c r="B297" s="82" t="s">
        <v>532</v>
      </c>
      <c r="C297" s="5"/>
      <c r="D297" s="52">
        <v>0</v>
      </c>
    </row>
    <row r="298" ht="16" customHeight="1" spans="1:4">
      <c r="A298" s="81">
        <v>2040610</v>
      </c>
      <c r="B298" s="82" t="s">
        <v>533</v>
      </c>
      <c r="C298" s="5">
        <v>83</v>
      </c>
      <c r="D298" s="52">
        <v>81.13737</v>
      </c>
    </row>
    <row r="299" ht="16" customHeight="1" spans="1:4">
      <c r="A299" s="81">
        <v>2040612</v>
      </c>
      <c r="B299" s="82" t="s">
        <v>534</v>
      </c>
      <c r="C299" s="5">
        <v>2</v>
      </c>
      <c r="D299" s="52">
        <v>2</v>
      </c>
    </row>
    <row r="300" ht="16" customHeight="1" spans="1:4">
      <c r="A300" s="81">
        <v>2040613</v>
      </c>
      <c r="B300" s="82" t="s">
        <v>405</v>
      </c>
      <c r="C300" s="5"/>
      <c r="D300" s="52">
        <v>0</v>
      </c>
    </row>
    <row r="301" ht="16" customHeight="1" spans="1:4">
      <c r="A301" s="81">
        <v>2040650</v>
      </c>
      <c r="B301" s="82" t="s">
        <v>373</v>
      </c>
      <c r="C301" s="5">
        <v>74</v>
      </c>
      <c r="D301" s="52">
        <v>58.7711</v>
      </c>
    </row>
    <row r="302" ht="16" customHeight="1" spans="1:4">
      <c r="A302" s="81">
        <v>2040699</v>
      </c>
      <c r="B302" s="82" t="s">
        <v>535</v>
      </c>
      <c r="C302" s="5"/>
      <c r="D302" s="52">
        <v>0</v>
      </c>
    </row>
    <row r="303" ht="16" customHeight="1" spans="1:4">
      <c r="A303" s="77">
        <v>20407</v>
      </c>
      <c r="B303" s="78" t="s">
        <v>536</v>
      </c>
      <c r="C303" s="79">
        <f>SUM(C304:C312)</f>
        <v>0</v>
      </c>
      <c r="D303" s="80">
        <f>SUM(D304:D312)</f>
        <v>0</v>
      </c>
    </row>
    <row r="304" ht="16" customHeight="1" spans="1:4">
      <c r="A304" s="81">
        <v>2040701</v>
      </c>
      <c r="B304" s="82" t="s">
        <v>364</v>
      </c>
      <c r="C304" s="5"/>
      <c r="D304" s="52">
        <v>0</v>
      </c>
    </row>
    <row r="305" ht="16" customHeight="1" spans="1:4">
      <c r="A305" s="81">
        <v>2040702</v>
      </c>
      <c r="B305" s="82" t="s">
        <v>365</v>
      </c>
      <c r="C305" s="5"/>
      <c r="D305" s="52">
        <v>0</v>
      </c>
    </row>
    <row r="306" ht="16" customHeight="1" spans="1:4">
      <c r="A306" s="81">
        <v>2040703</v>
      </c>
      <c r="B306" s="82" t="s">
        <v>366</v>
      </c>
      <c r="C306" s="5"/>
      <c r="D306" s="52">
        <v>0</v>
      </c>
    </row>
    <row r="307" ht="16" customHeight="1" spans="1:4">
      <c r="A307" s="81">
        <v>2040704</v>
      </c>
      <c r="B307" s="82" t="s">
        <v>537</v>
      </c>
      <c r="C307" s="5"/>
      <c r="D307" s="52">
        <v>0</v>
      </c>
    </row>
    <row r="308" ht="16" customHeight="1" spans="1:4">
      <c r="A308" s="81">
        <v>2040705</v>
      </c>
      <c r="B308" s="82" t="s">
        <v>538</v>
      </c>
      <c r="C308" s="5"/>
      <c r="D308" s="52">
        <v>0</v>
      </c>
    </row>
    <row r="309" ht="16" customHeight="1" spans="1:4">
      <c r="A309" s="81">
        <v>2040706</v>
      </c>
      <c r="B309" s="82" t="s">
        <v>539</v>
      </c>
      <c r="C309" s="5"/>
      <c r="D309" s="52">
        <v>0</v>
      </c>
    </row>
    <row r="310" ht="16" customHeight="1" spans="1:4">
      <c r="A310" s="81">
        <v>2040707</v>
      </c>
      <c r="B310" s="82" t="s">
        <v>405</v>
      </c>
      <c r="C310" s="5"/>
      <c r="D310" s="52">
        <v>0</v>
      </c>
    </row>
    <row r="311" ht="16" customHeight="1" spans="1:4">
      <c r="A311" s="81">
        <v>2040750</v>
      </c>
      <c r="B311" s="82" t="s">
        <v>373</v>
      </c>
      <c r="C311" s="5"/>
      <c r="D311" s="52">
        <v>0</v>
      </c>
    </row>
    <row r="312" ht="16" customHeight="1" spans="1:4">
      <c r="A312" s="81">
        <v>2040799</v>
      </c>
      <c r="B312" s="82" t="s">
        <v>540</v>
      </c>
      <c r="C312" s="5"/>
      <c r="D312" s="52">
        <v>0</v>
      </c>
    </row>
    <row r="313" ht="16" customHeight="1" spans="1:4">
      <c r="A313" s="77">
        <v>20408</v>
      </c>
      <c r="B313" s="78" t="s">
        <v>541</v>
      </c>
      <c r="C313" s="79"/>
      <c r="D313" s="80"/>
    </row>
    <row r="314" ht="16" customHeight="1" spans="1:4">
      <c r="A314" s="81">
        <v>2040801</v>
      </c>
      <c r="B314" s="82" t="s">
        <v>364</v>
      </c>
      <c r="C314" s="5"/>
      <c r="D314" s="52">
        <v>0</v>
      </c>
    </row>
    <row r="315" ht="16" customHeight="1" spans="1:4">
      <c r="A315" s="81">
        <v>2040802</v>
      </c>
      <c r="B315" s="82" t="s">
        <v>365</v>
      </c>
      <c r="C315" s="5"/>
      <c r="D315" s="52">
        <v>0</v>
      </c>
    </row>
    <row r="316" ht="16" customHeight="1" spans="1:4">
      <c r="A316" s="81">
        <v>2040803</v>
      </c>
      <c r="B316" s="82" t="s">
        <v>366</v>
      </c>
      <c r="C316" s="5"/>
      <c r="D316" s="52">
        <v>0</v>
      </c>
    </row>
    <row r="317" ht="16" customHeight="1" spans="1:4">
      <c r="A317" s="81">
        <v>2040804</v>
      </c>
      <c r="B317" s="82" t="s">
        <v>542</v>
      </c>
      <c r="C317" s="5"/>
      <c r="D317" s="52">
        <v>0</v>
      </c>
    </row>
    <row r="318" ht="16" customHeight="1" spans="1:4">
      <c r="A318" s="81">
        <v>2040805</v>
      </c>
      <c r="B318" s="82" t="s">
        <v>543</v>
      </c>
      <c r="C318" s="5"/>
      <c r="D318" s="52">
        <v>0</v>
      </c>
    </row>
    <row r="319" ht="16" customHeight="1" spans="1:4">
      <c r="A319" s="81">
        <v>2040806</v>
      </c>
      <c r="B319" s="82" t="s">
        <v>544</v>
      </c>
      <c r="C319" s="5"/>
      <c r="D319" s="52">
        <v>0</v>
      </c>
    </row>
    <row r="320" ht="16" customHeight="1" spans="1:4">
      <c r="A320" s="81">
        <v>2040807</v>
      </c>
      <c r="B320" s="82" t="s">
        <v>405</v>
      </c>
      <c r="C320" s="5"/>
      <c r="D320" s="52">
        <v>0</v>
      </c>
    </row>
    <row r="321" ht="16" customHeight="1" spans="1:4">
      <c r="A321" s="81">
        <v>2040850</v>
      </c>
      <c r="B321" s="82" t="s">
        <v>373</v>
      </c>
      <c r="C321" s="5"/>
      <c r="D321" s="52">
        <v>0</v>
      </c>
    </row>
    <row r="322" ht="16" customHeight="1" spans="1:4">
      <c r="A322" s="81">
        <v>2040899</v>
      </c>
      <c r="B322" s="82" t="s">
        <v>545</v>
      </c>
      <c r="C322" s="5"/>
      <c r="D322" s="52">
        <v>0</v>
      </c>
    </row>
    <row r="323" ht="16" customHeight="1" spans="1:4">
      <c r="A323" s="77">
        <v>20409</v>
      </c>
      <c r="B323" s="78" t="s">
        <v>546</v>
      </c>
      <c r="C323" s="79">
        <f>SUM(C324:C330)</f>
        <v>2</v>
      </c>
      <c r="D323" s="80">
        <f>SUM(D324:D330)</f>
        <v>0</v>
      </c>
    </row>
    <row r="324" ht="16" customHeight="1" spans="1:4">
      <c r="A324" s="81">
        <v>2040901</v>
      </c>
      <c r="B324" s="82" t="s">
        <v>364</v>
      </c>
      <c r="C324" s="5"/>
      <c r="D324" s="52">
        <v>0</v>
      </c>
    </row>
    <row r="325" ht="16" customHeight="1" spans="1:4">
      <c r="A325" s="81">
        <v>2040902</v>
      </c>
      <c r="B325" s="82" t="s">
        <v>365</v>
      </c>
      <c r="C325" s="5"/>
      <c r="D325" s="52">
        <v>0</v>
      </c>
    </row>
    <row r="326" ht="16" customHeight="1" spans="1:4">
      <c r="A326" s="81">
        <v>2040903</v>
      </c>
      <c r="B326" s="82" t="s">
        <v>366</v>
      </c>
      <c r="C326" s="5"/>
      <c r="D326" s="52">
        <v>0</v>
      </c>
    </row>
    <row r="327" ht="16" customHeight="1" spans="1:4">
      <c r="A327" s="81">
        <v>2040904</v>
      </c>
      <c r="B327" s="82" t="s">
        <v>547</v>
      </c>
      <c r="C327" s="5">
        <v>2</v>
      </c>
      <c r="D327" s="52">
        <v>0</v>
      </c>
    </row>
    <row r="328" ht="16" customHeight="1" spans="1:4">
      <c r="A328" s="81">
        <v>2040905</v>
      </c>
      <c r="B328" s="82" t="s">
        <v>548</v>
      </c>
      <c r="C328" s="5"/>
      <c r="D328" s="52">
        <v>0</v>
      </c>
    </row>
    <row r="329" ht="16" customHeight="1" spans="1:4">
      <c r="A329" s="81">
        <v>2040950</v>
      </c>
      <c r="B329" s="82" t="s">
        <v>373</v>
      </c>
      <c r="C329" s="5"/>
      <c r="D329" s="52">
        <v>0</v>
      </c>
    </row>
    <row r="330" ht="16" customHeight="1" spans="1:4">
      <c r="A330" s="81">
        <v>2040999</v>
      </c>
      <c r="B330" s="82" t="s">
        <v>549</v>
      </c>
      <c r="C330" s="5"/>
      <c r="D330" s="52">
        <v>0</v>
      </c>
    </row>
    <row r="331" ht="16" customHeight="1" spans="1:4">
      <c r="A331" s="77">
        <v>20410</v>
      </c>
      <c r="B331" s="78" t="s">
        <v>550</v>
      </c>
      <c r="C331" s="79">
        <f>SUM(C332:C336)</f>
        <v>12</v>
      </c>
      <c r="D331" s="80">
        <f>SUM(D332:D336)</f>
        <v>0</v>
      </c>
    </row>
    <row r="332" ht="16" customHeight="1" spans="1:4">
      <c r="A332" s="81">
        <v>2041001</v>
      </c>
      <c r="B332" s="82" t="s">
        <v>364</v>
      </c>
      <c r="C332" s="5">
        <v>12</v>
      </c>
      <c r="D332" s="52">
        <v>0</v>
      </c>
    </row>
    <row r="333" ht="16" customHeight="1" spans="1:4">
      <c r="A333" s="81">
        <v>2041002</v>
      </c>
      <c r="B333" s="82" t="s">
        <v>365</v>
      </c>
      <c r="C333" s="5"/>
      <c r="D333" s="52">
        <v>0</v>
      </c>
    </row>
    <row r="334" ht="16" customHeight="1" spans="1:4">
      <c r="A334" s="81">
        <v>2041006</v>
      </c>
      <c r="B334" s="82" t="s">
        <v>405</v>
      </c>
      <c r="C334" s="5"/>
      <c r="D334" s="52">
        <v>0</v>
      </c>
    </row>
    <row r="335" ht="16" customHeight="1" spans="1:4">
      <c r="A335" s="81">
        <v>2041007</v>
      </c>
      <c r="B335" s="82" t="s">
        <v>551</v>
      </c>
      <c r="C335" s="5"/>
      <c r="D335" s="52">
        <v>0</v>
      </c>
    </row>
    <row r="336" ht="16" customHeight="1" spans="1:4">
      <c r="A336" s="81">
        <v>2041099</v>
      </c>
      <c r="B336" s="82" t="s">
        <v>552</v>
      </c>
      <c r="C336" s="5"/>
      <c r="D336" s="52">
        <v>0</v>
      </c>
    </row>
    <row r="337" ht="16" customHeight="1" spans="1:4">
      <c r="A337" s="77">
        <v>20499</v>
      </c>
      <c r="B337" s="78" t="s">
        <v>553</v>
      </c>
      <c r="C337" s="79">
        <f>SUM(C338:C339)</f>
        <v>1312</v>
      </c>
      <c r="D337" s="80">
        <f>SUM(D338:D339)</f>
        <v>1341.645005</v>
      </c>
    </row>
    <row r="338" ht="16" customHeight="1" spans="1:4">
      <c r="A338" s="81">
        <v>2049902</v>
      </c>
      <c r="B338" s="82" t="s">
        <v>554</v>
      </c>
      <c r="C338" s="5"/>
      <c r="D338" s="52">
        <v>0</v>
      </c>
    </row>
    <row r="339" ht="16" customHeight="1" spans="1:4">
      <c r="A339" s="81">
        <v>2049999</v>
      </c>
      <c r="B339" s="82" t="s">
        <v>555</v>
      </c>
      <c r="C339" s="5">
        <v>1312</v>
      </c>
      <c r="D339" s="52">
        <v>1341.645005</v>
      </c>
    </row>
    <row r="340" ht="16" customHeight="1" spans="1:4">
      <c r="A340" s="73">
        <v>205</v>
      </c>
      <c r="B340" s="74" t="s">
        <v>556</v>
      </c>
      <c r="C340" s="75">
        <f>C341+C346+C353+C359+C365+C369+C373+C377+C383+C390</f>
        <v>189116</v>
      </c>
      <c r="D340" s="76">
        <f>D341+D346+D353+D359+D365+D369+D373+D377+D383+D390</f>
        <v>167389.361665</v>
      </c>
    </row>
    <row r="341" ht="16" customHeight="1" spans="1:4">
      <c r="A341" s="77">
        <v>20501</v>
      </c>
      <c r="B341" s="78" t="s">
        <v>557</v>
      </c>
      <c r="C341" s="79">
        <f>SUM(C342:C345)</f>
        <v>1496</v>
      </c>
      <c r="D341" s="80">
        <f>SUM(D342:D345)</f>
        <v>837.806204</v>
      </c>
    </row>
    <row r="342" ht="16" customHeight="1" spans="1:4">
      <c r="A342" s="81">
        <v>2050101</v>
      </c>
      <c r="B342" s="82" t="s">
        <v>364</v>
      </c>
      <c r="C342" s="5">
        <v>304</v>
      </c>
      <c r="D342" s="52">
        <v>305.648612</v>
      </c>
    </row>
    <row r="343" ht="16" customHeight="1" spans="1:4">
      <c r="A343" s="81">
        <v>2050102</v>
      </c>
      <c r="B343" s="82" t="s">
        <v>365</v>
      </c>
      <c r="C343" s="5"/>
      <c r="D343" s="52">
        <v>0</v>
      </c>
    </row>
    <row r="344" ht="16" customHeight="1" spans="1:4">
      <c r="A344" s="81">
        <v>2050103</v>
      </c>
      <c r="B344" s="82" t="s">
        <v>366</v>
      </c>
      <c r="C344" s="5"/>
      <c r="D344" s="52">
        <v>0</v>
      </c>
    </row>
    <row r="345" ht="16" customHeight="1" spans="1:4">
      <c r="A345" s="81">
        <v>2050199</v>
      </c>
      <c r="B345" s="82" t="s">
        <v>558</v>
      </c>
      <c r="C345" s="5">
        <v>1192</v>
      </c>
      <c r="D345" s="52">
        <v>532.157592</v>
      </c>
    </row>
    <row r="346" ht="16" customHeight="1" spans="1:4">
      <c r="A346" s="77">
        <v>20502</v>
      </c>
      <c r="B346" s="78" t="s">
        <v>559</v>
      </c>
      <c r="C346" s="79">
        <f>SUM(C347:C352)</f>
        <v>174172</v>
      </c>
      <c r="D346" s="80">
        <f>SUM(D347:D352)</f>
        <v>151409.772129</v>
      </c>
    </row>
    <row r="347" ht="16" customHeight="1" spans="1:4">
      <c r="A347" s="81">
        <v>2050201</v>
      </c>
      <c r="B347" s="82" t="s">
        <v>560</v>
      </c>
      <c r="C347" s="5">
        <v>8469</v>
      </c>
      <c r="D347" s="84">
        <v>5275.158199</v>
      </c>
    </row>
    <row r="348" ht="16" customHeight="1" spans="1:4">
      <c r="A348" s="81">
        <v>2050202</v>
      </c>
      <c r="B348" s="82" t="s">
        <v>561</v>
      </c>
      <c r="C348" s="5">
        <v>87362</v>
      </c>
      <c r="D348" s="52">
        <v>70170.2465</v>
      </c>
    </row>
    <row r="349" ht="16" customHeight="1" spans="1:4">
      <c r="A349" s="81">
        <v>2050203</v>
      </c>
      <c r="B349" s="82" t="s">
        <v>562</v>
      </c>
      <c r="C349" s="5">
        <v>36069</v>
      </c>
      <c r="D349" s="52">
        <v>36158.7018</v>
      </c>
    </row>
    <row r="350" ht="16" customHeight="1" spans="1:4">
      <c r="A350" s="81">
        <v>2050204</v>
      </c>
      <c r="B350" s="82" t="s">
        <v>563</v>
      </c>
      <c r="C350" s="5">
        <v>17934</v>
      </c>
      <c r="D350" s="84">
        <v>18543.82033</v>
      </c>
    </row>
    <row r="351" ht="16" customHeight="1" spans="1:4">
      <c r="A351" s="81">
        <v>2050205</v>
      </c>
      <c r="B351" s="82" t="s">
        <v>564</v>
      </c>
      <c r="C351" s="5">
        <v>14</v>
      </c>
      <c r="D351" s="52">
        <v>12</v>
      </c>
    </row>
    <row r="352" ht="16" customHeight="1" spans="1:4">
      <c r="A352" s="81">
        <v>2050299</v>
      </c>
      <c r="B352" s="82" t="s">
        <v>565</v>
      </c>
      <c r="C352" s="5">
        <v>24324</v>
      </c>
      <c r="D352" s="84">
        <v>21249.8453</v>
      </c>
    </row>
    <row r="353" ht="16" customHeight="1" spans="1:4">
      <c r="A353" s="77">
        <v>20503</v>
      </c>
      <c r="B353" s="78" t="s">
        <v>566</v>
      </c>
      <c r="C353" s="79">
        <f>SUM(C354:C358)</f>
        <v>1296</v>
      </c>
      <c r="D353" s="80">
        <f>SUM(D354:D358)</f>
        <v>1474.5623</v>
      </c>
    </row>
    <row r="354" ht="16" customHeight="1" spans="1:4">
      <c r="A354" s="81">
        <v>2050301</v>
      </c>
      <c r="B354" s="82" t="s">
        <v>567</v>
      </c>
      <c r="C354" s="5"/>
      <c r="D354" s="52">
        <v>0</v>
      </c>
    </row>
    <row r="355" ht="16" customHeight="1" spans="1:4">
      <c r="A355" s="81">
        <v>2050302</v>
      </c>
      <c r="B355" s="82" t="s">
        <v>568</v>
      </c>
      <c r="C355" s="5">
        <v>1251</v>
      </c>
      <c r="D355" s="52">
        <v>1473.5623</v>
      </c>
    </row>
    <row r="356" ht="16" customHeight="1" spans="1:4">
      <c r="A356" s="81">
        <v>2050303</v>
      </c>
      <c r="B356" s="82" t="s">
        <v>569</v>
      </c>
      <c r="C356" s="5"/>
      <c r="D356" s="52">
        <v>1</v>
      </c>
    </row>
    <row r="357" ht="16" customHeight="1" spans="1:4">
      <c r="A357" s="81">
        <v>2050305</v>
      </c>
      <c r="B357" s="82" t="s">
        <v>570</v>
      </c>
      <c r="C357" s="5">
        <v>45</v>
      </c>
      <c r="D357" s="52">
        <v>0</v>
      </c>
    </row>
    <row r="358" ht="16" customHeight="1" spans="1:4">
      <c r="A358" s="81">
        <v>2050399</v>
      </c>
      <c r="B358" s="82" t="s">
        <v>571</v>
      </c>
      <c r="C358" s="5"/>
      <c r="D358" s="52">
        <v>0</v>
      </c>
    </row>
    <row r="359" ht="16" customHeight="1" spans="1:4">
      <c r="A359" s="77">
        <v>20504</v>
      </c>
      <c r="B359" s="78" t="s">
        <v>572</v>
      </c>
      <c r="C359" s="79">
        <f>SUM(C360:C364)</f>
        <v>0</v>
      </c>
      <c r="D359" s="80">
        <f>SUM(D360:D364)</f>
        <v>0</v>
      </c>
    </row>
    <row r="360" ht="16" customHeight="1" spans="1:4">
      <c r="A360" s="81">
        <v>2050401</v>
      </c>
      <c r="B360" s="82" t="s">
        <v>573</v>
      </c>
      <c r="C360" s="5"/>
      <c r="D360" s="52">
        <v>0</v>
      </c>
    </row>
    <row r="361" ht="16" customHeight="1" spans="1:4">
      <c r="A361" s="81">
        <v>2050402</v>
      </c>
      <c r="B361" s="82" t="s">
        <v>574</v>
      </c>
      <c r="C361" s="5"/>
      <c r="D361" s="52">
        <v>0</v>
      </c>
    </row>
    <row r="362" ht="16" customHeight="1" spans="1:4">
      <c r="A362" s="81">
        <v>2050403</v>
      </c>
      <c r="B362" s="82" t="s">
        <v>575</v>
      </c>
      <c r="C362" s="5"/>
      <c r="D362" s="52">
        <v>0</v>
      </c>
    </row>
    <row r="363" ht="16" customHeight="1" spans="1:4">
      <c r="A363" s="81">
        <v>2050404</v>
      </c>
      <c r="B363" s="82" t="s">
        <v>576</v>
      </c>
      <c r="C363" s="5"/>
      <c r="D363" s="52">
        <v>0</v>
      </c>
    </row>
    <row r="364" ht="16" customHeight="1" spans="1:4">
      <c r="A364" s="81">
        <v>2050499</v>
      </c>
      <c r="B364" s="82" t="s">
        <v>577</v>
      </c>
      <c r="C364" s="5"/>
      <c r="D364" s="52">
        <v>0</v>
      </c>
    </row>
    <row r="365" ht="16" customHeight="1" spans="1:4">
      <c r="A365" s="77">
        <v>20505</v>
      </c>
      <c r="B365" s="78" t="s">
        <v>578</v>
      </c>
      <c r="C365" s="79">
        <f>SUM(C366:C368)</f>
        <v>0</v>
      </c>
      <c r="D365" s="80">
        <f>SUM(D366:D368)</f>
        <v>0</v>
      </c>
    </row>
    <row r="366" ht="16" customHeight="1" spans="1:4">
      <c r="A366" s="81">
        <v>2050501</v>
      </c>
      <c r="B366" s="82" t="s">
        <v>579</v>
      </c>
      <c r="C366" s="5"/>
      <c r="D366" s="52">
        <v>0</v>
      </c>
    </row>
    <row r="367" ht="16" customHeight="1" spans="1:4">
      <c r="A367" s="81">
        <v>2050502</v>
      </c>
      <c r="B367" s="82" t="s">
        <v>580</v>
      </c>
      <c r="C367" s="5"/>
      <c r="D367" s="52">
        <v>0</v>
      </c>
    </row>
    <row r="368" ht="16" customHeight="1" spans="1:4">
      <c r="A368" s="81">
        <v>2050599</v>
      </c>
      <c r="B368" s="82" t="s">
        <v>581</v>
      </c>
      <c r="C368" s="5"/>
      <c r="D368" s="52">
        <v>0</v>
      </c>
    </row>
    <row r="369" ht="16" customHeight="1" spans="1:4">
      <c r="A369" s="77">
        <v>20506</v>
      </c>
      <c r="B369" s="78" t="s">
        <v>582</v>
      </c>
      <c r="C369" s="79">
        <f>SUM(C370:C372)</f>
        <v>0</v>
      </c>
      <c r="D369" s="80">
        <f>SUM(D370:D372)</f>
        <v>0</v>
      </c>
    </row>
    <row r="370" ht="16" customHeight="1" spans="1:4">
      <c r="A370" s="81">
        <v>2050601</v>
      </c>
      <c r="B370" s="82" t="s">
        <v>583</v>
      </c>
      <c r="C370" s="5"/>
      <c r="D370" s="52">
        <v>0</v>
      </c>
    </row>
    <row r="371" ht="16" customHeight="1" spans="1:4">
      <c r="A371" s="81">
        <v>2050602</v>
      </c>
      <c r="B371" s="82" t="s">
        <v>584</v>
      </c>
      <c r="C371" s="5"/>
      <c r="D371" s="52">
        <v>0</v>
      </c>
    </row>
    <row r="372" ht="16" customHeight="1" spans="1:4">
      <c r="A372" s="81">
        <v>2050699</v>
      </c>
      <c r="B372" s="82" t="s">
        <v>585</v>
      </c>
      <c r="C372" s="5"/>
      <c r="D372" s="52">
        <v>0</v>
      </c>
    </row>
    <row r="373" ht="16" customHeight="1" spans="1:4">
      <c r="A373" s="77">
        <v>20507</v>
      </c>
      <c r="B373" s="78" t="s">
        <v>586</v>
      </c>
      <c r="C373" s="79">
        <f>SUM(C374:C376)</f>
        <v>318</v>
      </c>
      <c r="D373" s="80">
        <f>SUM(D374:D376)</f>
        <v>749.024239</v>
      </c>
    </row>
    <row r="374" ht="16" customHeight="1" spans="1:4">
      <c r="A374" s="81">
        <v>2050701</v>
      </c>
      <c r="B374" s="82" t="s">
        <v>587</v>
      </c>
      <c r="C374" s="5">
        <v>253</v>
      </c>
      <c r="D374" s="52">
        <v>586.024239</v>
      </c>
    </row>
    <row r="375" ht="16" customHeight="1" spans="1:4">
      <c r="A375" s="81">
        <v>2050702</v>
      </c>
      <c r="B375" s="82" t="s">
        <v>588</v>
      </c>
      <c r="C375" s="5"/>
      <c r="D375" s="52">
        <v>0</v>
      </c>
    </row>
    <row r="376" ht="16" customHeight="1" spans="1:4">
      <c r="A376" s="81">
        <v>2050799</v>
      </c>
      <c r="B376" s="82" t="s">
        <v>589</v>
      </c>
      <c r="C376" s="5">
        <v>65</v>
      </c>
      <c r="D376" s="84">
        <v>163</v>
      </c>
    </row>
    <row r="377" ht="16" customHeight="1" spans="1:4">
      <c r="A377" s="77">
        <v>20508</v>
      </c>
      <c r="B377" s="78" t="s">
        <v>590</v>
      </c>
      <c r="C377" s="79">
        <f>SUM(C378:C382)</f>
        <v>2724</v>
      </c>
      <c r="D377" s="80">
        <f>SUM(D378:D382)</f>
        <v>1102.343858</v>
      </c>
    </row>
    <row r="378" ht="16" customHeight="1" spans="1:4">
      <c r="A378" s="81">
        <v>2050801</v>
      </c>
      <c r="B378" s="82" t="s">
        <v>591</v>
      </c>
      <c r="C378" s="5">
        <v>417</v>
      </c>
      <c r="D378" s="52">
        <v>34.38873</v>
      </c>
    </row>
    <row r="379" ht="16" customHeight="1" spans="1:4">
      <c r="A379" s="81">
        <v>2050802</v>
      </c>
      <c r="B379" s="82" t="s">
        <v>592</v>
      </c>
      <c r="C379" s="5">
        <v>620</v>
      </c>
      <c r="D379" s="52">
        <v>594.955128</v>
      </c>
    </row>
    <row r="380" ht="16" customHeight="1" spans="1:4">
      <c r="A380" s="81">
        <v>2050803</v>
      </c>
      <c r="B380" s="82" t="s">
        <v>593</v>
      </c>
      <c r="C380" s="5">
        <v>1687</v>
      </c>
      <c r="D380" s="52">
        <v>473</v>
      </c>
    </row>
    <row r="381" ht="16" customHeight="1" spans="1:4">
      <c r="A381" s="81">
        <v>2050804</v>
      </c>
      <c r="B381" s="82" t="s">
        <v>594</v>
      </c>
      <c r="C381" s="5"/>
      <c r="D381" s="52">
        <v>0</v>
      </c>
    </row>
    <row r="382" ht="16" customHeight="1" spans="1:4">
      <c r="A382" s="81">
        <v>2050899</v>
      </c>
      <c r="B382" s="82" t="s">
        <v>595</v>
      </c>
      <c r="C382" s="5"/>
      <c r="D382" s="52">
        <v>0</v>
      </c>
    </row>
    <row r="383" ht="16" customHeight="1" spans="1:4">
      <c r="A383" s="77">
        <v>20509</v>
      </c>
      <c r="B383" s="78" t="s">
        <v>596</v>
      </c>
      <c r="C383" s="79">
        <f>SUM(C384:C389)</f>
        <v>6970</v>
      </c>
      <c r="D383" s="80">
        <f>SUM(D384:D389)</f>
        <v>10577.280935</v>
      </c>
    </row>
    <row r="384" ht="16" customHeight="1" spans="1:4">
      <c r="A384" s="81">
        <v>2050901</v>
      </c>
      <c r="B384" s="82" t="s">
        <v>597</v>
      </c>
      <c r="C384" s="5"/>
      <c r="D384" s="52">
        <v>0</v>
      </c>
    </row>
    <row r="385" ht="16" customHeight="1" spans="1:4">
      <c r="A385" s="81">
        <v>2050902</v>
      </c>
      <c r="B385" s="82" t="s">
        <v>598</v>
      </c>
      <c r="C385" s="5"/>
      <c r="D385" s="52">
        <v>0</v>
      </c>
    </row>
    <row r="386" ht="16" customHeight="1" spans="1:4">
      <c r="A386" s="81">
        <v>2050903</v>
      </c>
      <c r="B386" s="82" t="s">
        <v>599</v>
      </c>
      <c r="C386" s="5"/>
      <c r="D386" s="52">
        <v>0</v>
      </c>
    </row>
    <row r="387" ht="16" customHeight="1" spans="1:4">
      <c r="A387" s="81">
        <v>2050904</v>
      </c>
      <c r="B387" s="82" t="s">
        <v>600</v>
      </c>
      <c r="C387" s="5"/>
      <c r="D387" s="52">
        <v>0</v>
      </c>
    </row>
    <row r="388" ht="16" customHeight="1" spans="1:4">
      <c r="A388" s="81">
        <v>2050905</v>
      </c>
      <c r="B388" s="82" t="s">
        <v>601</v>
      </c>
      <c r="C388" s="5"/>
      <c r="D388" s="52">
        <v>0</v>
      </c>
    </row>
    <row r="389" ht="16" customHeight="1" spans="1:4">
      <c r="A389" s="81">
        <v>2050999</v>
      </c>
      <c r="B389" s="82" t="s">
        <v>602</v>
      </c>
      <c r="C389" s="5">
        <v>6970</v>
      </c>
      <c r="D389" s="52">
        <v>10577.280935</v>
      </c>
    </row>
    <row r="390" ht="16" customHeight="1" spans="1:4">
      <c r="A390" s="77">
        <v>2059999</v>
      </c>
      <c r="B390" s="78" t="s">
        <v>603</v>
      </c>
      <c r="C390" s="79">
        <v>2140</v>
      </c>
      <c r="D390" s="80">
        <v>1238.572</v>
      </c>
    </row>
    <row r="391" ht="16" customHeight="1" spans="1:4">
      <c r="A391" s="73">
        <v>206</v>
      </c>
      <c r="B391" s="74" t="s">
        <v>604</v>
      </c>
      <c r="C391" s="75">
        <f>C392+C397+C406+C412+C417+C422+C427+C434+C438+C442</f>
        <v>191</v>
      </c>
      <c r="D391" s="76">
        <f>D392+D397+D406+D412+D417+D422+D427+D434+D438+D442</f>
        <v>611.765664</v>
      </c>
    </row>
    <row r="392" ht="16" customHeight="1" spans="1:4">
      <c r="A392" s="77">
        <v>20601</v>
      </c>
      <c r="B392" s="78" t="s">
        <v>605</v>
      </c>
      <c r="C392" s="79">
        <f>SUM(C393:C396)</f>
        <v>54</v>
      </c>
      <c r="D392" s="80">
        <f>SUM(D393:D396)</f>
        <v>54.105664</v>
      </c>
    </row>
    <row r="393" ht="16" customHeight="1" spans="1:4">
      <c r="A393" s="81">
        <v>2060101</v>
      </c>
      <c r="B393" s="82" t="s">
        <v>364</v>
      </c>
      <c r="C393" s="5">
        <v>54</v>
      </c>
      <c r="D393" s="52">
        <v>54.105664</v>
      </c>
    </row>
    <row r="394" ht="16" customHeight="1" spans="1:4">
      <c r="A394" s="81">
        <v>2060102</v>
      </c>
      <c r="B394" s="82" t="s">
        <v>365</v>
      </c>
      <c r="C394" s="5"/>
      <c r="D394" s="52">
        <v>0</v>
      </c>
    </row>
    <row r="395" ht="16" customHeight="1" spans="1:4">
      <c r="A395" s="81">
        <v>2060103</v>
      </c>
      <c r="B395" s="82" t="s">
        <v>366</v>
      </c>
      <c r="C395" s="5"/>
      <c r="D395" s="52">
        <v>0</v>
      </c>
    </row>
    <row r="396" ht="16" customHeight="1" spans="1:4">
      <c r="A396" s="81">
        <v>2060199</v>
      </c>
      <c r="B396" s="82" t="s">
        <v>606</v>
      </c>
      <c r="C396" s="5"/>
      <c r="D396" s="52">
        <v>0</v>
      </c>
    </row>
    <row r="397" ht="16" customHeight="1" spans="1:4">
      <c r="A397" s="77">
        <v>20602</v>
      </c>
      <c r="B397" s="78" t="s">
        <v>607</v>
      </c>
      <c r="C397" s="79">
        <f>SUM(C398:C405)</f>
        <v>0</v>
      </c>
      <c r="D397" s="80">
        <f>SUM(D398:D405)</f>
        <v>0</v>
      </c>
    </row>
    <row r="398" ht="16" customHeight="1" spans="1:4">
      <c r="A398" s="81">
        <v>2060201</v>
      </c>
      <c r="B398" s="82" t="s">
        <v>608</v>
      </c>
      <c r="C398" s="5"/>
      <c r="D398" s="52">
        <v>0</v>
      </c>
    </row>
    <row r="399" ht="16" customHeight="1" spans="1:4">
      <c r="A399" s="81">
        <v>2060203</v>
      </c>
      <c r="B399" s="82" t="s">
        <v>609</v>
      </c>
      <c r="C399" s="5"/>
      <c r="D399" s="52">
        <v>0</v>
      </c>
    </row>
    <row r="400" ht="16" customHeight="1" spans="1:4">
      <c r="A400" s="81">
        <v>2060204</v>
      </c>
      <c r="B400" s="82" t="s">
        <v>610</v>
      </c>
      <c r="C400" s="5"/>
      <c r="D400" s="52">
        <v>0</v>
      </c>
    </row>
    <row r="401" ht="16" customHeight="1" spans="1:4">
      <c r="A401" s="81">
        <v>2060205</v>
      </c>
      <c r="B401" s="82" t="s">
        <v>611</v>
      </c>
      <c r="C401" s="5"/>
      <c r="D401" s="52">
        <v>0</v>
      </c>
    </row>
    <row r="402" ht="16" customHeight="1" spans="1:4">
      <c r="A402" s="81">
        <v>2060206</v>
      </c>
      <c r="B402" s="82" t="s">
        <v>612</v>
      </c>
      <c r="C402" s="5"/>
      <c r="D402" s="52">
        <v>0</v>
      </c>
    </row>
    <row r="403" ht="16" customHeight="1" spans="1:4">
      <c r="A403" s="81">
        <v>2060207</v>
      </c>
      <c r="B403" s="82" t="s">
        <v>613</v>
      </c>
      <c r="C403" s="5"/>
      <c r="D403" s="52">
        <v>0</v>
      </c>
    </row>
    <row r="404" ht="16" customHeight="1" spans="1:4">
      <c r="A404" s="81">
        <v>2060208</v>
      </c>
      <c r="B404" s="82" t="s">
        <v>614</v>
      </c>
      <c r="C404" s="5"/>
      <c r="D404" s="52">
        <v>0</v>
      </c>
    </row>
    <row r="405" ht="16" customHeight="1" spans="1:4">
      <c r="A405" s="81">
        <v>2060299</v>
      </c>
      <c r="B405" s="82" t="s">
        <v>615</v>
      </c>
      <c r="C405" s="5"/>
      <c r="D405" s="52">
        <v>0</v>
      </c>
    </row>
    <row r="406" ht="16" customHeight="1" spans="1:4">
      <c r="A406" s="77">
        <v>20603</v>
      </c>
      <c r="B406" s="78" t="s">
        <v>616</v>
      </c>
      <c r="C406" s="79">
        <f>SUM(C407:C411)</f>
        <v>0</v>
      </c>
      <c r="D406" s="80">
        <f>SUM(D407:D411)</f>
        <v>0</v>
      </c>
    </row>
    <row r="407" ht="16" customHeight="1" spans="1:4">
      <c r="A407" s="81">
        <v>2060301</v>
      </c>
      <c r="B407" s="82" t="s">
        <v>608</v>
      </c>
      <c r="C407" s="5"/>
      <c r="D407" s="52">
        <v>0</v>
      </c>
    </row>
    <row r="408" ht="16" customHeight="1" spans="1:4">
      <c r="A408" s="81">
        <v>2060302</v>
      </c>
      <c r="B408" s="82" t="s">
        <v>617</v>
      </c>
      <c r="C408" s="5"/>
      <c r="D408" s="52">
        <v>0</v>
      </c>
    </row>
    <row r="409" ht="16" customHeight="1" spans="1:4">
      <c r="A409" s="81">
        <v>2060303</v>
      </c>
      <c r="B409" s="82" t="s">
        <v>618</v>
      </c>
      <c r="C409" s="5"/>
      <c r="D409" s="52">
        <v>0</v>
      </c>
    </row>
    <row r="410" ht="16" customHeight="1" spans="1:4">
      <c r="A410" s="81">
        <v>2060304</v>
      </c>
      <c r="B410" s="82" t="s">
        <v>619</v>
      </c>
      <c r="C410" s="5"/>
      <c r="D410" s="52">
        <v>0</v>
      </c>
    </row>
    <row r="411" ht="16" customHeight="1" spans="1:4">
      <c r="A411" s="81">
        <v>2060399</v>
      </c>
      <c r="B411" s="82" t="s">
        <v>620</v>
      </c>
      <c r="C411" s="5"/>
      <c r="D411" s="52">
        <v>0</v>
      </c>
    </row>
    <row r="412" ht="16" customHeight="1" spans="1:4">
      <c r="A412" s="77">
        <v>20604</v>
      </c>
      <c r="B412" s="78" t="s">
        <v>621</v>
      </c>
      <c r="C412" s="79">
        <f>SUM(C413:C416)</f>
        <v>0</v>
      </c>
      <c r="D412" s="80">
        <f>SUM(D413:D416)</f>
        <v>294.38</v>
      </c>
    </row>
    <row r="413" ht="16" customHeight="1" spans="1:4">
      <c r="A413" s="81">
        <v>2060401</v>
      </c>
      <c r="B413" s="82" t="s">
        <v>608</v>
      </c>
      <c r="C413" s="5"/>
      <c r="D413" s="52">
        <v>0</v>
      </c>
    </row>
    <row r="414" ht="16" customHeight="1" spans="1:4">
      <c r="A414" s="81">
        <v>2060404</v>
      </c>
      <c r="B414" s="82" t="s">
        <v>622</v>
      </c>
      <c r="C414" s="5"/>
      <c r="D414" s="52">
        <v>0</v>
      </c>
    </row>
    <row r="415" ht="16" customHeight="1" spans="1:4">
      <c r="A415" s="81">
        <v>2060405</v>
      </c>
      <c r="B415" s="82" t="s">
        <v>623</v>
      </c>
      <c r="C415" s="5"/>
      <c r="D415" s="52">
        <v>0</v>
      </c>
    </row>
    <row r="416" ht="16" customHeight="1" spans="1:4">
      <c r="A416" s="81">
        <v>2060499</v>
      </c>
      <c r="B416" s="82" t="s">
        <v>624</v>
      </c>
      <c r="C416" s="5"/>
      <c r="D416" s="52">
        <v>294.38</v>
      </c>
    </row>
    <row r="417" ht="16" customHeight="1" spans="1:4">
      <c r="A417" s="77">
        <v>20605</v>
      </c>
      <c r="B417" s="78" t="s">
        <v>625</v>
      </c>
      <c r="C417" s="79">
        <f>SUM(C418:C421)</f>
        <v>0</v>
      </c>
      <c r="D417" s="80">
        <f>SUM(D418:D421)</f>
        <v>0</v>
      </c>
    </row>
    <row r="418" ht="16" customHeight="1" spans="1:4">
      <c r="A418" s="81">
        <v>2060501</v>
      </c>
      <c r="B418" s="82" t="s">
        <v>608</v>
      </c>
      <c r="C418" s="5"/>
      <c r="D418" s="52">
        <v>0</v>
      </c>
    </row>
    <row r="419" ht="16" customHeight="1" spans="1:4">
      <c r="A419" s="81">
        <v>2060502</v>
      </c>
      <c r="B419" s="82" t="s">
        <v>626</v>
      </c>
      <c r="C419" s="5"/>
      <c r="D419" s="52">
        <v>0</v>
      </c>
    </row>
    <row r="420" ht="16" customHeight="1" spans="1:4">
      <c r="A420" s="81">
        <v>2060503</v>
      </c>
      <c r="B420" s="82" t="s">
        <v>627</v>
      </c>
      <c r="C420" s="5"/>
      <c r="D420" s="52">
        <v>0</v>
      </c>
    </row>
    <row r="421" ht="16" customHeight="1" spans="1:4">
      <c r="A421" s="81">
        <v>2060599</v>
      </c>
      <c r="B421" s="82" t="s">
        <v>628</v>
      </c>
      <c r="C421" s="5"/>
      <c r="D421" s="52">
        <v>0</v>
      </c>
    </row>
    <row r="422" ht="16" customHeight="1" spans="1:4">
      <c r="A422" s="77">
        <v>20606</v>
      </c>
      <c r="B422" s="78" t="s">
        <v>629</v>
      </c>
      <c r="C422" s="79">
        <f>SUM(C423:C426)</f>
        <v>0</v>
      </c>
      <c r="D422" s="80">
        <f>SUM(D423:D426)</f>
        <v>0</v>
      </c>
    </row>
    <row r="423" ht="16" customHeight="1" spans="1:4">
      <c r="A423" s="81">
        <v>2060601</v>
      </c>
      <c r="B423" s="82" t="s">
        <v>630</v>
      </c>
      <c r="C423" s="5"/>
      <c r="D423" s="52">
        <v>0</v>
      </c>
    </row>
    <row r="424" ht="16" customHeight="1" spans="1:4">
      <c r="A424" s="81">
        <v>2060602</v>
      </c>
      <c r="B424" s="82" t="s">
        <v>631</v>
      </c>
      <c r="C424" s="5"/>
      <c r="D424" s="52">
        <v>0</v>
      </c>
    </row>
    <row r="425" ht="16" customHeight="1" spans="1:4">
      <c r="A425" s="81">
        <v>2060603</v>
      </c>
      <c r="B425" s="82" t="s">
        <v>632</v>
      </c>
      <c r="C425" s="5"/>
      <c r="D425" s="52">
        <v>0</v>
      </c>
    </row>
    <row r="426" ht="16" customHeight="1" spans="1:4">
      <c r="A426" s="81">
        <v>2060699</v>
      </c>
      <c r="B426" s="82" t="s">
        <v>633</v>
      </c>
      <c r="C426" s="5"/>
      <c r="D426" s="52">
        <v>0</v>
      </c>
    </row>
    <row r="427" ht="16" customHeight="1" spans="1:4">
      <c r="A427" s="77">
        <v>20607</v>
      </c>
      <c r="B427" s="78" t="s">
        <v>634</v>
      </c>
      <c r="C427" s="79">
        <f>SUM(C428:C433)</f>
        <v>10</v>
      </c>
      <c r="D427" s="80">
        <f>SUM(D428:D433)</f>
        <v>6.28</v>
      </c>
    </row>
    <row r="428" ht="16" customHeight="1" spans="1:4">
      <c r="A428" s="81">
        <v>2060701</v>
      </c>
      <c r="B428" s="82" t="s">
        <v>608</v>
      </c>
      <c r="C428" s="5"/>
      <c r="D428" s="52">
        <v>0</v>
      </c>
    </row>
    <row r="429" ht="16" customHeight="1" spans="1:4">
      <c r="A429" s="81">
        <v>2060702</v>
      </c>
      <c r="B429" s="82" t="s">
        <v>635</v>
      </c>
      <c r="C429" s="5">
        <v>2</v>
      </c>
      <c r="D429" s="52">
        <v>3.28</v>
      </c>
    </row>
    <row r="430" ht="16" customHeight="1" spans="1:4">
      <c r="A430" s="81">
        <v>2060703</v>
      </c>
      <c r="B430" s="82" t="s">
        <v>636</v>
      </c>
      <c r="C430" s="5"/>
      <c r="D430" s="52">
        <v>0</v>
      </c>
    </row>
    <row r="431" ht="16" customHeight="1" spans="1:4">
      <c r="A431" s="81">
        <v>2060704</v>
      </c>
      <c r="B431" s="82" t="s">
        <v>637</v>
      </c>
      <c r="C431" s="5"/>
      <c r="D431" s="52">
        <v>0</v>
      </c>
    </row>
    <row r="432" ht="16" customHeight="1" spans="1:4">
      <c r="A432" s="81">
        <v>2060705</v>
      </c>
      <c r="B432" s="82" t="s">
        <v>638</v>
      </c>
      <c r="C432" s="5"/>
      <c r="D432" s="52">
        <v>0</v>
      </c>
    </row>
    <row r="433" ht="16" customHeight="1" spans="1:4">
      <c r="A433" s="81">
        <v>2060799</v>
      </c>
      <c r="B433" s="82" t="s">
        <v>639</v>
      </c>
      <c r="C433" s="5">
        <v>8</v>
      </c>
      <c r="D433" s="52">
        <v>3</v>
      </c>
    </row>
    <row r="434" ht="16" customHeight="1" spans="1:4">
      <c r="A434" s="77">
        <v>20608</v>
      </c>
      <c r="B434" s="78" t="s">
        <v>640</v>
      </c>
      <c r="C434" s="79">
        <f>SUM(C435:C437)</f>
        <v>0</v>
      </c>
      <c r="D434" s="80">
        <f>SUM(D435:D437)</f>
        <v>0</v>
      </c>
    </row>
    <row r="435" ht="16" customHeight="1" spans="1:4">
      <c r="A435" s="81">
        <v>2060801</v>
      </c>
      <c r="B435" s="82" t="s">
        <v>641</v>
      </c>
      <c r="C435" s="5"/>
      <c r="D435" s="52">
        <v>0</v>
      </c>
    </row>
    <row r="436" ht="16" customHeight="1" spans="1:4">
      <c r="A436" s="81">
        <v>2060802</v>
      </c>
      <c r="B436" s="82" t="s">
        <v>642</v>
      </c>
      <c r="C436" s="5"/>
      <c r="D436" s="52">
        <v>0</v>
      </c>
    </row>
    <row r="437" ht="16" customHeight="1" spans="1:4">
      <c r="A437" s="81">
        <v>2060899</v>
      </c>
      <c r="B437" s="82" t="s">
        <v>643</v>
      </c>
      <c r="C437" s="5"/>
      <c r="D437" s="52">
        <v>0</v>
      </c>
    </row>
    <row r="438" ht="16" customHeight="1" spans="1:4">
      <c r="A438" s="77">
        <v>20609</v>
      </c>
      <c r="B438" s="78" t="s">
        <v>644</v>
      </c>
      <c r="C438" s="79">
        <f>SUM(C439:C441)</f>
        <v>0</v>
      </c>
      <c r="D438" s="80">
        <f>SUM(D439:D441)</f>
        <v>0</v>
      </c>
    </row>
    <row r="439" ht="16" customHeight="1" spans="1:4">
      <c r="A439" s="81">
        <v>2060901</v>
      </c>
      <c r="B439" s="82" t="s">
        <v>645</v>
      </c>
      <c r="C439" s="5"/>
      <c r="D439" s="52">
        <v>0</v>
      </c>
    </row>
    <row r="440" ht="16" customHeight="1" spans="1:4">
      <c r="A440" s="81">
        <v>2060902</v>
      </c>
      <c r="B440" s="82" t="s">
        <v>646</v>
      </c>
      <c r="C440" s="5"/>
      <c r="D440" s="52">
        <v>0</v>
      </c>
    </row>
    <row r="441" ht="16" customHeight="1" spans="1:4">
      <c r="A441" s="81">
        <v>2060999</v>
      </c>
      <c r="B441" s="82" t="s">
        <v>647</v>
      </c>
      <c r="C441" s="5"/>
      <c r="D441" s="52">
        <v>0</v>
      </c>
    </row>
    <row r="442" ht="16" customHeight="1" spans="1:4">
      <c r="A442" s="77">
        <v>20699</v>
      </c>
      <c r="B442" s="78" t="s">
        <v>648</v>
      </c>
      <c r="C442" s="79">
        <f>SUM(C443:C446)</f>
        <v>127</v>
      </c>
      <c r="D442" s="80">
        <f>SUM(D443:D446)</f>
        <v>257</v>
      </c>
    </row>
    <row r="443" ht="16" customHeight="1" spans="1:4">
      <c r="A443" s="81">
        <v>2069901</v>
      </c>
      <c r="B443" s="82" t="s">
        <v>649</v>
      </c>
      <c r="C443" s="5">
        <v>87</v>
      </c>
      <c r="D443" s="52">
        <v>87</v>
      </c>
    </row>
    <row r="444" ht="16" customHeight="1" spans="1:4">
      <c r="A444" s="81">
        <v>2069902</v>
      </c>
      <c r="B444" s="82" t="s">
        <v>650</v>
      </c>
      <c r="C444" s="5"/>
      <c r="D444" s="52">
        <v>0</v>
      </c>
    </row>
    <row r="445" ht="16" customHeight="1" spans="1:4">
      <c r="A445" s="81">
        <v>2069903</v>
      </c>
      <c r="B445" s="82" t="s">
        <v>651</v>
      </c>
      <c r="C445" s="5"/>
      <c r="D445" s="52">
        <v>0</v>
      </c>
    </row>
    <row r="446" ht="16" customHeight="1" spans="1:4">
      <c r="A446" s="81">
        <v>2069999</v>
      </c>
      <c r="B446" s="82" t="s">
        <v>652</v>
      </c>
      <c r="C446" s="5">
        <v>40</v>
      </c>
      <c r="D446" s="52">
        <v>170</v>
      </c>
    </row>
    <row r="447" ht="16" customHeight="1" spans="1:4">
      <c r="A447" s="73">
        <v>207</v>
      </c>
      <c r="B447" s="74" t="s">
        <v>107</v>
      </c>
      <c r="C447" s="75">
        <f>C448+C464+C472+C483+C492+C500</f>
        <v>29685</v>
      </c>
      <c r="D447" s="76">
        <f>D448+D464+D472+D483+D492+D500</f>
        <v>14484.609022</v>
      </c>
    </row>
    <row r="448" ht="16" customHeight="1" spans="1:4">
      <c r="A448" s="77">
        <v>20701</v>
      </c>
      <c r="B448" s="78" t="s">
        <v>653</v>
      </c>
      <c r="C448" s="79">
        <f>SUM(C449:C463)</f>
        <v>17831</v>
      </c>
      <c r="D448" s="80">
        <f>SUM(D449:D463)</f>
        <v>10443.889907</v>
      </c>
    </row>
    <row r="449" ht="16" customHeight="1" spans="1:4">
      <c r="A449" s="81">
        <v>2070101</v>
      </c>
      <c r="B449" s="82" t="s">
        <v>364</v>
      </c>
      <c r="C449" s="5">
        <v>359</v>
      </c>
      <c r="D449" s="52">
        <v>424.851072</v>
      </c>
    </row>
    <row r="450" ht="16" customHeight="1" spans="1:4">
      <c r="A450" s="81">
        <v>2070102</v>
      </c>
      <c r="B450" s="82" t="s">
        <v>365</v>
      </c>
      <c r="C450" s="5"/>
      <c r="D450" s="52">
        <v>0</v>
      </c>
    </row>
    <row r="451" ht="16" customHeight="1" spans="1:4">
      <c r="A451" s="81">
        <v>2070103</v>
      </c>
      <c r="B451" s="82" t="s">
        <v>366</v>
      </c>
      <c r="C451" s="5"/>
      <c r="D451" s="52">
        <v>0</v>
      </c>
    </row>
    <row r="452" ht="16" customHeight="1" spans="1:4">
      <c r="A452" s="81">
        <v>2070104</v>
      </c>
      <c r="B452" s="82" t="s">
        <v>654</v>
      </c>
      <c r="C452" s="5">
        <v>115</v>
      </c>
      <c r="D452" s="52">
        <v>10.6</v>
      </c>
    </row>
    <row r="453" ht="16" customHeight="1" spans="1:4">
      <c r="A453" s="81">
        <v>2070105</v>
      </c>
      <c r="B453" s="82" t="s">
        <v>655</v>
      </c>
      <c r="C453" s="5"/>
      <c r="D453" s="52">
        <v>85</v>
      </c>
    </row>
    <row r="454" ht="16" customHeight="1" spans="1:4">
      <c r="A454" s="81">
        <v>2070106</v>
      </c>
      <c r="B454" s="82" t="s">
        <v>656</v>
      </c>
      <c r="C454" s="5"/>
      <c r="D454" s="52">
        <v>0</v>
      </c>
    </row>
    <row r="455" ht="16" customHeight="1" spans="1:4">
      <c r="A455" s="81">
        <v>2070107</v>
      </c>
      <c r="B455" s="82" t="s">
        <v>657</v>
      </c>
      <c r="C455" s="5">
        <v>50</v>
      </c>
      <c r="D455" s="52">
        <v>50</v>
      </c>
    </row>
    <row r="456" ht="16" customHeight="1" spans="1:4">
      <c r="A456" s="81">
        <v>2070108</v>
      </c>
      <c r="B456" s="82" t="s">
        <v>658</v>
      </c>
      <c r="C456" s="5">
        <v>2</v>
      </c>
      <c r="D456" s="52">
        <v>0</v>
      </c>
    </row>
    <row r="457" ht="16" customHeight="1" spans="1:4">
      <c r="A457" s="81">
        <v>2070109</v>
      </c>
      <c r="B457" s="82" t="s">
        <v>659</v>
      </c>
      <c r="C457" s="5">
        <v>114</v>
      </c>
      <c r="D457" s="52">
        <v>0</v>
      </c>
    </row>
    <row r="458" ht="16" customHeight="1" spans="1:4">
      <c r="A458" s="81">
        <v>2070110</v>
      </c>
      <c r="B458" s="82" t="s">
        <v>660</v>
      </c>
      <c r="C458" s="5">
        <v>10</v>
      </c>
      <c r="D458" s="52">
        <v>4.55</v>
      </c>
    </row>
    <row r="459" ht="16" customHeight="1" spans="1:4">
      <c r="A459" s="81">
        <v>2070111</v>
      </c>
      <c r="B459" s="82" t="s">
        <v>661</v>
      </c>
      <c r="C459" s="5">
        <v>210</v>
      </c>
      <c r="D459" s="52">
        <v>0</v>
      </c>
    </row>
    <row r="460" ht="16" customHeight="1" spans="1:4">
      <c r="A460" s="81">
        <v>2070112</v>
      </c>
      <c r="B460" s="82" t="s">
        <v>662</v>
      </c>
      <c r="C460" s="5"/>
      <c r="D460" s="52">
        <v>0</v>
      </c>
    </row>
    <row r="461" ht="16" customHeight="1" spans="1:4">
      <c r="A461" s="81">
        <v>2070113</v>
      </c>
      <c r="B461" s="82" t="s">
        <v>663</v>
      </c>
      <c r="C461" s="5">
        <v>14</v>
      </c>
      <c r="D461" s="52">
        <v>14.4</v>
      </c>
    </row>
    <row r="462" ht="16" customHeight="1" spans="1:4">
      <c r="A462" s="81">
        <v>2070114</v>
      </c>
      <c r="B462" s="82" t="s">
        <v>664</v>
      </c>
      <c r="C462" s="5">
        <v>30</v>
      </c>
      <c r="D462" s="52">
        <v>4</v>
      </c>
    </row>
    <row r="463" ht="16" customHeight="1" spans="1:4">
      <c r="A463" s="81">
        <v>2070199</v>
      </c>
      <c r="B463" s="82" t="s">
        <v>665</v>
      </c>
      <c r="C463" s="5">
        <v>16927</v>
      </c>
      <c r="D463" s="84">
        <v>9850.488835</v>
      </c>
    </row>
    <row r="464" ht="16" customHeight="1" spans="1:4">
      <c r="A464" s="77">
        <v>20702</v>
      </c>
      <c r="B464" s="78" t="s">
        <v>666</v>
      </c>
      <c r="C464" s="79">
        <f>SUM(C465:C471)</f>
        <v>1853</v>
      </c>
      <c r="D464" s="80">
        <f>SUM(D465:D471)</f>
        <v>538.14</v>
      </c>
    </row>
    <row r="465" ht="16" customHeight="1" spans="1:4">
      <c r="A465" s="81">
        <v>2070201</v>
      </c>
      <c r="B465" s="82" t="s">
        <v>364</v>
      </c>
      <c r="C465" s="5"/>
      <c r="D465" s="52">
        <v>0</v>
      </c>
    </row>
    <row r="466" ht="16" customHeight="1" spans="1:4">
      <c r="A466" s="81">
        <v>2070202</v>
      </c>
      <c r="B466" s="82" t="s">
        <v>365</v>
      </c>
      <c r="C466" s="5"/>
      <c r="D466" s="52">
        <v>0</v>
      </c>
    </row>
    <row r="467" ht="16" customHeight="1" spans="1:4">
      <c r="A467" s="81">
        <v>2070203</v>
      </c>
      <c r="B467" s="82" t="s">
        <v>366</v>
      </c>
      <c r="C467" s="5"/>
      <c r="D467" s="52">
        <v>0</v>
      </c>
    </row>
    <row r="468" ht="16" customHeight="1" spans="1:4">
      <c r="A468" s="81">
        <v>2070204</v>
      </c>
      <c r="B468" s="82" t="s">
        <v>667</v>
      </c>
      <c r="C468" s="5">
        <v>1529</v>
      </c>
      <c r="D468" s="52">
        <v>28</v>
      </c>
    </row>
    <row r="469" ht="16" customHeight="1" spans="1:4">
      <c r="A469" s="81">
        <v>2070205</v>
      </c>
      <c r="B469" s="82" t="s">
        <v>668</v>
      </c>
      <c r="C469" s="5">
        <v>124</v>
      </c>
      <c r="D469" s="52">
        <v>117.14</v>
      </c>
    </row>
    <row r="470" ht="16" customHeight="1" spans="1:4">
      <c r="A470" s="81">
        <v>2070206</v>
      </c>
      <c r="B470" s="82" t="s">
        <v>669</v>
      </c>
      <c r="C470" s="5">
        <v>200</v>
      </c>
      <c r="D470" s="52">
        <v>393</v>
      </c>
    </row>
    <row r="471" ht="16" customHeight="1" spans="1:4">
      <c r="A471" s="81">
        <v>2070299</v>
      </c>
      <c r="B471" s="82" t="s">
        <v>670</v>
      </c>
      <c r="C471" s="5"/>
      <c r="D471" s="52">
        <v>0</v>
      </c>
    </row>
    <row r="472" ht="16" customHeight="1" spans="1:4">
      <c r="A472" s="77">
        <v>20703</v>
      </c>
      <c r="B472" s="78" t="s">
        <v>671</v>
      </c>
      <c r="C472" s="79">
        <f>SUM(C473:C482)</f>
        <v>444</v>
      </c>
      <c r="D472" s="80">
        <f>SUM(D473:D482)</f>
        <v>257.9183</v>
      </c>
    </row>
    <row r="473" ht="16" customHeight="1" spans="1:4">
      <c r="A473" s="81">
        <v>2070301</v>
      </c>
      <c r="B473" s="82" t="s">
        <v>364</v>
      </c>
      <c r="C473" s="5"/>
      <c r="D473" s="52">
        <v>0</v>
      </c>
    </row>
    <row r="474" ht="16" customHeight="1" spans="1:4">
      <c r="A474" s="81">
        <v>2070302</v>
      </c>
      <c r="B474" s="82" t="s">
        <v>365</v>
      </c>
      <c r="C474" s="5"/>
      <c r="D474" s="52">
        <v>0</v>
      </c>
    </row>
    <row r="475" ht="16" customHeight="1" spans="1:4">
      <c r="A475" s="81">
        <v>2070303</v>
      </c>
      <c r="B475" s="82" t="s">
        <v>366</v>
      </c>
      <c r="C475" s="5"/>
      <c r="D475" s="52">
        <v>0</v>
      </c>
    </row>
    <row r="476" ht="16" customHeight="1" spans="1:4">
      <c r="A476" s="81">
        <v>2070304</v>
      </c>
      <c r="B476" s="82" t="s">
        <v>672</v>
      </c>
      <c r="C476" s="5">
        <v>6</v>
      </c>
      <c r="D476" s="52">
        <v>0</v>
      </c>
    </row>
    <row r="477" ht="16" customHeight="1" spans="1:4">
      <c r="A477" s="81">
        <v>2070305</v>
      </c>
      <c r="B477" s="82" t="s">
        <v>673</v>
      </c>
      <c r="C477" s="5">
        <v>40</v>
      </c>
      <c r="D477" s="52">
        <v>30</v>
      </c>
    </row>
    <row r="478" ht="16" customHeight="1" spans="1:4">
      <c r="A478" s="81">
        <v>2070306</v>
      </c>
      <c r="B478" s="82" t="s">
        <v>674</v>
      </c>
      <c r="C478" s="5">
        <v>12</v>
      </c>
      <c r="D478" s="52">
        <v>12</v>
      </c>
    </row>
    <row r="479" ht="16" customHeight="1" spans="1:4">
      <c r="A479" s="81">
        <v>2070307</v>
      </c>
      <c r="B479" s="82" t="s">
        <v>675</v>
      </c>
      <c r="C479" s="5">
        <v>7</v>
      </c>
      <c r="D479" s="52">
        <v>13.48</v>
      </c>
    </row>
    <row r="480" ht="16" customHeight="1" spans="1:4">
      <c r="A480" s="81">
        <v>2070308</v>
      </c>
      <c r="B480" s="82" t="s">
        <v>676</v>
      </c>
      <c r="C480" s="5"/>
      <c r="D480" s="52">
        <v>0</v>
      </c>
    </row>
    <row r="481" ht="16" customHeight="1" spans="1:4">
      <c r="A481" s="81">
        <v>2070309</v>
      </c>
      <c r="B481" s="82" t="s">
        <v>677</v>
      </c>
      <c r="C481" s="5"/>
      <c r="D481" s="52">
        <v>0</v>
      </c>
    </row>
    <row r="482" ht="16" customHeight="1" spans="1:4">
      <c r="A482" s="81">
        <v>2070399</v>
      </c>
      <c r="B482" s="82" t="s">
        <v>678</v>
      </c>
      <c r="C482" s="5">
        <v>379</v>
      </c>
      <c r="D482" s="52">
        <v>202.4383</v>
      </c>
    </row>
    <row r="483" ht="16" customHeight="1" spans="1:4">
      <c r="A483" s="77">
        <v>20706</v>
      </c>
      <c r="B483" s="78" t="s">
        <v>679</v>
      </c>
      <c r="C483" s="79">
        <f>SUM(C484:C491)</f>
        <v>56</v>
      </c>
      <c r="D483" s="80">
        <f>SUM(D484:D491)</f>
        <v>56.012</v>
      </c>
    </row>
    <row r="484" ht="16" customHeight="1" spans="1:4">
      <c r="A484" s="81">
        <v>2070601</v>
      </c>
      <c r="B484" s="82" t="s">
        <v>364</v>
      </c>
      <c r="C484" s="5"/>
      <c r="D484" s="52">
        <v>0</v>
      </c>
    </row>
    <row r="485" ht="16" customHeight="1" spans="1:4">
      <c r="A485" s="81">
        <v>2070602</v>
      </c>
      <c r="B485" s="82" t="s">
        <v>365</v>
      </c>
      <c r="C485" s="5"/>
      <c r="D485" s="52">
        <v>0</v>
      </c>
    </row>
    <row r="486" ht="16" customHeight="1" spans="1:4">
      <c r="A486" s="81">
        <v>2070603</v>
      </c>
      <c r="B486" s="82" t="s">
        <v>366</v>
      </c>
      <c r="C486" s="5"/>
      <c r="D486" s="52">
        <v>0</v>
      </c>
    </row>
    <row r="487" ht="16" customHeight="1" spans="1:4">
      <c r="A487" s="81">
        <v>2070604</v>
      </c>
      <c r="B487" s="82" t="s">
        <v>680</v>
      </c>
      <c r="C487" s="5"/>
      <c r="D487" s="52">
        <v>0</v>
      </c>
    </row>
    <row r="488" ht="16" customHeight="1" spans="1:4">
      <c r="A488" s="81">
        <v>2070605</v>
      </c>
      <c r="B488" s="82" t="s">
        <v>681</v>
      </c>
      <c r="C488" s="5"/>
      <c r="D488" s="52">
        <v>0</v>
      </c>
    </row>
    <row r="489" ht="16" customHeight="1" spans="1:4">
      <c r="A489" s="81">
        <v>2070606</v>
      </c>
      <c r="B489" s="82" t="s">
        <v>682</v>
      </c>
      <c r="C489" s="5"/>
      <c r="D489" s="52">
        <v>0</v>
      </c>
    </row>
    <row r="490" ht="16" customHeight="1" spans="1:4">
      <c r="A490" s="81">
        <v>2070607</v>
      </c>
      <c r="B490" s="82" t="s">
        <v>683</v>
      </c>
      <c r="C490" s="5">
        <v>12</v>
      </c>
      <c r="D490" s="52">
        <v>12.012</v>
      </c>
    </row>
    <row r="491" ht="16" customHeight="1" spans="1:4">
      <c r="A491" s="81">
        <v>2070699</v>
      </c>
      <c r="B491" s="82" t="s">
        <v>684</v>
      </c>
      <c r="C491" s="5">
        <v>44</v>
      </c>
      <c r="D491" s="52">
        <v>44</v>
      </c>
    </row>
    <row r="492" ht="16" customHeight="1" spans="1:4">
      <c r="A492" s="77">
        <v>20708</v>
      </c>
      <c r="B492" s="78" t="s">
        <v>685</v>
      </c>
      <c r="C492" s="79">
        <f>SUM(C493:C499)</f>
        <v>7787</v>
      </c>
      <c r="D492" s="80">
        <f>SUM(D493:D499)</f>
        <v>1556.5833</v>
      </c>
    </row>
    <row r="493" ht="16" customHeight="1" spans="1:4">
      <c r="A493" s="81">
        <v>2070801</v>
      </c>
      <c r="B493" s="82" t="s">
        <v>364</v>
      </c>
      <c r="C493" s="5"/>
      <c r="D493" s="52">
        <v>161.7744</v>
      </c>
    </row>
    <row r="494" ht="16" customHeight="1" spans="1:4">
      <c r="A494" s="81">
        <v>2070802</v>
      </c>
      <c r="B494" s="82" t="s">
        <v>365</v>
      </c>
      <c r="C494" s="5"/>
      <c r="D494" s="52">
        <v>0</v>
      </c>
    </row>
    <row r="495" ht="16" customHeight="1" spans="1:4">
      <c r="A495" s="81">
        <v>2070803</v>
      </c>
      <c r="B495" s="82" t="s">
        <v>366</v>
      </c>
      <c r="C495" s="5"/>
      <c r="D495" s="52">
        <v>0</v>
      </c>
    </row>
    <row r="496" ht="16" customHeight="1" spans="1:4">
      <c r="A496" s="81">
        <v>2070806</v>
      </c>
      <c r="B496" s="82" t="s">
        <v>686</v>
      </c>
      <c r="C496" s="5"/>
      <c r="D496" s="52">
        <v>0</v>
      </c>
    </row>
    <row r="497" ht="16" customHeight="1" spans="1:4">
      <c r="A497" s="81">
        <v>2070807</v>
      </c>
      <c r="B497" s="82" t="s">
        <v>687</v>
      </c>
      <c r="C497" s="5"/>
      <c r="D497" s="52">
        <v>0</v>
      </c>
    </row>
    <row r="498" ht="16" customHeight="1" spans="1:4">
      <c r="A498" s="81">
        <v>2070808</v>
      </c>
      <c r="B498" s="82" t="s">
        <v>688</v>
      </c>
      <c r="C498" s="5"/>
      <c r="D498" s="52">
        <v>0</v>
      </c>
    </row>
    <row r="499" ht="16" customHeight="1" spans="1:4">
      <c r="A499" s="81">
        <v>2070899</v>
      </c>
      <c r="B499" s="82" t="s">
        <v>689</v>
      </c>
      <c r="C499" s="5">
        <v>7787</v>
      </c>
      <c r="D499" s="52">
        <v>1394.8089</v>
      </c>
    </row>
    <row r="500" ht="16" customHeight="1" spans="1:4">
      <c r="A500" s="77">
        <v>20799</v>
      </c>
      <c r="B500" s="78" t="s">
        <v>690</v>
      </c>
      <c r="C500" s="79">
        <f>SUM(C501:C503)</f>
        <v>1714</v>
      </c>
      <c r="D500" s="80">
        <f>SUM(D501:D503)</f>
        <v>1632.065515</v>
      </c>
    </row>
    <row r="501" ht="16" customHeight="1" spans="1:4">
      <c r="A501" s="81">
        <v>2079902</v>
      </c>
      <c r="B501" s="82" t="s">
        <v>691</v>
      </c>
      <c r="C501" s="5"/>
      <c r="D501" s="52">
        <v>0</v>
      </c>
    </row>
    <row r="502" ht="16" customHeight="1" spans="1:4">
      <c r="A502" s="81">
        <v>2079903</v>
      </c>
      <c r="B502" s="82" t="s">
        <v>692</v>
      </c>
      <c r="C502" s="5"/>
      <c r="D502" s="52">
        <v>0</v>
      </c>
    </row>
    <row r="503" ht="16" customHeight="1" spans="1:4">
      <c r="A503" s="81">
        <v>2079999</v>
      </c>
      <c r="B503" s="82" t="s">
        <v>693</v>
      </c>
      <c r="C503" s="5">
        <v>1714</v>
      </c>
      <c r="D503" s="52">
        <v>1632.065515</v>
      </c>
    </row>
    <row r="504" ht="16" customHeight="1" spans="1:4">
      <c r="A504" s="73">
        <v>208</v>
      </c>
      <c r="B504" s="74" t="s">
        <v>108</v>
      </c>
      <c r="C504" s="75">
        <f>C505+C524+C532+C534+C543+C547+C557+C566+C573+C581+C590+C595+C598+C601+C604+C607+C610+C614+C618+C626</f>
        <v>130063</v>
      </c>
      <c r="D504" s="76">
        <f>D505+D524+D532+D534+D543+D547+D557+D566+D573+D581+D590+D595+D598+D601+D604+D607+D610+D614+D618+D626</f>
        <v>152833.573896</v>
      </c>
    </row>
    <row r="505" ht="16" customHeight="1" spans="1:4">
      <c r="A505" s="77">
        <v>20801</v>
      </c>
      <c r="B505" s="78" t="s">
        <v>694</v>
      </c>
      <c r="C505" s="79">
        <f>SUM(C506:C523)</f>
        <v>1180</v>
      </c>
      <c r="D505" s="80">
        <f>SUM(D506:D523)</f>
        <v>1350.010087</v>
      </c>
    </row>
    <row r="506" ht="16" customHeight="1" spans="1:4">
      <c r="A506" s="81">
        <v>2080101</v>
      </c>
      <c r="B506" s="82" t="s">
        <v>364</v>
      </c>
      <c r="C506" s="5">
        <v>695</v>
      </c>
      <c r="D506" s="52">
        <v>560.491979</v>
      </c>
    </row>
    <row r="507" ht="16" customHeight="1" spans="1:4">
      <c r="A507" s="81">
        <v>2080102</v>
      </c>
      <c r="B507" s="82" t="s">
        <v>365</v>
      </c>
      <c r="C507" s="5"/>
      <c r="D507" s="52">
        <v>0</v>
      </c>
    </row>
    <row r="508" ht="16" customHeight="1" spans="1:4">
      <c r="A508" s="81">
        <v>2080103</v>
      </c>
      <c r="B508" s="82" t="s">
        <v>366</v>
      </c>
      <c r="C508" s="5"/>
      <c r="D508" s="52">
        <v>0</v>
      </c>
    </row>
    <row r="509" ht="16" customHeight="1" spans="1:4">
      <c r="A509" s="81">
        <v>2080104</v>
      </c>
      <c r="B509" s="82" t="s">
        <v>695</v>
      </c>
      <c r="C509" s="5">
        <v>50</v>
      </c>
      <c r="D509" s="52">
        <v>50.96</v>
      </c>
    </row>
    <row r="510" ht="16" customHeight="1" spans="1:4">
      <c r="A510" s="81">
        <v>2080105</v>
      </c>
      <c r="B510" s="82" t="s">
        <v>696</v>
      </c>
      <c r="C510" s="5">
        <v>5</v>
      </c>
      <c r="D510" s="52">
        <v>10</v>
      </c>
    </row>
    <row r="511" ht="16" customHeight="1" spans="1:4">
      <c r="A511" s="81">
        <v>2080106</v>
      </c>
      <c r="B511" s="82" t="s">
        <v>697</v>
      </c>
      <c r="C511" s="5">
        <v>33</v>
      </c>
      <c r="D511" s="52">
        <v>15.9687</v>
      </c>
    </row>
    <row r="512" ht="16" customHeight="1" spans="1:4">
      <c r="A512" s="81">
        <v>2080107</v>
      </c>
      <c r="B512" s="82" t="s">
        <v>698</v>
      </c>
      <c r="C512" s="5">
        <v>12</v>
      </c>
      <c r="D512" s="52">
        <v>33</v>
      </c>
    </row>
    <row r="513" ht="16" customHeight="1" spans="1:4">
      <c r="A513" s="81">
        <v>2080108</v>
      </c>
      <c r="B513" s="82" t="s">
        <v>405</v>
      </c>
      <c r="C513" s="5"/>
      <c r="D513" s="52">
        <v>0</v>
      </c>
    </row>
    <row r="514" ht="16" customHeight="1" spans="1:4">
      <c r="A514" s="81">
        <v>2080109</v>
      </c>
      <c r="B514" s="82" t="s">
        <v>699</v>
      </c>
      <c r="C514" s="5">
        <v>355</v>
      </c>
      <c r="D514" s="52">
        <v>359.589408</v>
      </c>
    </row>
    <row r="515" ht="16" customHeight="1" spans="1:4">
      <c r="A515" s="81">
        <v>2080110</v>
      </c>
      <c r="B515" s="82" t="s">
        <v>700</v>
      </c>
      <c r="C515" s="5"/>
      <c r="D515" s="52">
        <v>0</v>
      </c>
    </row>
    <row r="516" ht="16" customHeight="1" spans="1:4">
      <c r="A516" s="81">
        <v>2080111</v>
      </c>
      <c r="B516" s="82" t="s">
        <v>701</v>
      </c>
      <c r="C516" s="5"/>
      <c r="D516" s="52">
        <v>0</v>
      </c>
    </row>
    <row r="517" ht="16" customHeight="1" spans="1:4">
      <c r="A517" s="81">
        <v>2080112</v>
      </c>
      <c r="B517" s="82" t="s">
        <v>702</v>
      </c>
      <c r="C517" s="5">
        <v>5</v>
      </c>
      <c r="D517" s="52">
        <v>10</v>
      </c>
    </row>
    <row r="518" ht="16" customHeight="1" spans="1:4">
      <c r="A518" s="81">
        <v>2080113</v>
      </c>
      <c r="B518" s="82" t="s">
        <v>703</v>
      </c>
      <c r="C518" s="5"/>
      <c r="D518" s="52">
        <v>0</v>
      </c>
    </row>
    <row r="519" ht="16" customHeight="1" spans="1:4">
      <c r="A519" s="81">
        <v>2080114</v>
      </c>
      <c r="B519" s="82" t="s">
        <v>704</v>
      </c>
      <c r="C519" s="5"/>
      <c r="D519" s="52">
        <v>0</v>
      </c>
    </row>
    <row r="520" ht="16" customHeight="1" spans="1:4">
      <c r="A520" s="81">
        <v>2080115</v>
      </c>
      <c r="B520" s="82" t="s">
        <v>705</v>
      </c>
      <c r="C520" s="5"/>
      <c r="D520" s="52">
        <v>0</v>
      </c>
    </row>
    <row r="521" ht="16" customHeight="1" spans="1:4">
      <c r="A521" s="81">
        <v>2080116</v>
      </c>
      <c r="B521" s="82" t="s">
        <v>706</v>
      </c>
      <c r="C521" s="5"/>
      <c r="D521" s="52">
        <v>0</v>
      </c>
    </row>
    <row r="522" ht="16" customHeight="1" spans="1:4">
      <c r="A522" s="81">
        <v>2080150</v>
      </c>
      <c r="B522" s="82" t="s">
        <v>373</v>
      </c>
      <c r="C522" s="5"/>
      <c r="D522" s="52">
        <v>0</v>
      </c>
    </row>
    <row r="523" ht="16" customHeight="1" spans="1:4">
      <c r="A523" s="81">
        <v>2080199</v>
      </c>
      <c r="B523" s="82" t="s">
        <v>707</v>
      </c>
      <c r="C523" s="5">
        <v>25</v>
      </c>
      <c r="D523" s="52">
        <v>310</v>
      </c>
    </row>
    <row r="524" ht="16" customHeight="1" spans="1:4">
      <c r="A524" s="77">
        <v>20802</v>
      </c>
      <c r="B524" s="78" t="s">
        <v>708</v>
      </c>
      <c r="C524" s="79">
        <f>SUM(C525:C531)</f>
        <v>1418</v>
      </c>
      <c r="D524" s="80">
        <f>SUM(D525:D531)</f>
        <v>1996.084554</v>
      </c>
    </row>
    <row r="525" ht="16" customHeight="1" spans="1:4">
      <c r="A525" s="81">
        <v>2080201</v>
      </c>
      <c r="B525" s="82" t="s">
        <v>364</v>
      </c>
      <c r="C525" s="5">
        <v>310</v>
      </c>
      <c r="D525" s="52">
        <v>329.941494</v>
      </c>
    </row>
    <row r="526" ht="16" customHeight="1" spans="1:4">
      <c r="A526" s="81">
        <v>2080202</v>
      </c>
      <c r="B526" s="82" t="s">
        <v>365</v>
      </c>
      <c r="C526" s="5"/>
      <c r="D526" s="52">
        <v>0</v>
      </c>
    </row>
    <row r="527" ht="16" customHeight="1" spans="1:4">
      <c r="A527" s="81">
        <v>2080203</v>
      </c>
      <c r="B527" s="82" t="s">
        <v>366</v>
      </c>
      <c r="C527" s="5"/>
      <c r="D527" s="52">
        <v>0</v>
      </c>
    </row>
    <row r="528" ht="16" customHeight="1" spans="1:4">
      <c r="A528" s="81">
        <v>2080206</v>
      </c>
      <c r="B528" s="82" t="s">
        <v>709</v>
      </c>
      <c r="C528" s="5">
        <v>1</v>
      </c>
      <c r="D528" s="52">
        <v>1</v>
      </c>
    </row>
    <row r="529" ht="16" customHeight="1" spans="1:4">
      <c r="A529" s="81">
        <v>2080207</v>
      </c>
      <c r="B529" s="82" t="s">
        <v>710</v>
      </c>
      <c r="C529" s="5">
        <v>1</v>
      </c>
      <c r="D529" s="52">
        <v>3</v>
      </c>
    </row>
    <row r="530" ht="16" customHeight="1" spans="1:4">
      <c r="A530" s="81">
        <v>2080208</v>
      </c>
      <c r="B530" s="82" t="s">
        <v>711</v>
      </c>
      <c r="C530" s="5">
        <v>199</v>
      </c>
      <c r="D530" s="52">
        <v>301.57595</v>
      </c>
    </row>
    <row r="531" ht="16" customHeight="1" spans="1:4">
      <c r="A531" s="81">
        <v>2080299</v>
      </c>
      <c r="B531" s="82" t="s">
        <v>712</v>
      </c>
      <c r="C531" s="5">
        <v>907</v>
      </c>
      <c r="D531" s="52">
        <v>1360.56711</v>
      </c>
    </row>
    <row r="532" ht="16" customHeight="1" spans="1:4">
      <c r="A532" s="77">
        <v>20804</v>
      </c>
      <c r="B532" s="78" t="s">
        <v>713</v>
      </c>
      <c r="C532" s="79">
        <f>SUM(C533)</f>
        <v>0</v>
      </c>
      <c r="D532" s="80">
        <f>SUM(D533)</f>
        <v>0</v>
      </c>
    </row>
    <row r="533" ht="16" customHeight="1" spans="1:4">
      <c r="A533" s="81">
        <v>2080402</v>
      </c>
      <c r="B533" s="82" t="s">
        <v>714</v>
      </c>
      <c r="C533" s="5"/>
      <c r="D533" s="52">
        <v>0</v>
      </c>
    </row>
    <row r="534" ht="16" customHeight="1" spans="1:4">
      <c r="A534" s="77">
        <v>20805</v>
      </c>
      <c r="B534" s="78" t="s">
        <v>715</v>
      </c>
      <c r="C534" s="79">
        <f>SUM(C535:C542)</f>
        <v>62815</v>
      </c>
      <c r="D534" s="80">
        <f>SUM(D535:D542)</f>
        <v>74942.418624</v>
      </c>
    </row>
    <row r="535" ht="16" customHeight="1" spans="1:4">
      <c r="A535" s="81">
        <v>2080501</v>
      </c>
      <c r="B535" s="82" t="s">
        <v>716</v>
      </c>
      <c r="C535" s="5">
        <v>5714</v>
      </c>
      <c r="D535" s="52">
        <v>6244.629392</v>
      </c>
    </row>
    <row r="536" ht="16" customHeight="1" spans="1:4">
      <c r="A536" s="81">
        <v>2080502</v>
      </c>
      <c r="B536" s="82" t="s">
        <v>717</v>
      </c>
      <c r="C536" s="5">
        <v>10960</v>
      </c>
      <c r="D536" s="52">
        <v>11879.444028</v>
      </c>
    </row>
    <row r="537" ht="16" customHeight="1" spans="1:4">
      <c r="A537" s="81">
        <v>2080503</v>
      </c>
      <c r="B537" s="82" t="s">
        <v>718</v>
      </c>
      <c r="C537" s="5">
        <v>428</v>
      </c>
      <c r="D537" s="52">
        <v>388.282812</v>
      </c>
    </row>
    <row r="538" ht="16" customHeight="1" spans="1:4">
      <c r="A538" s="81">
        <v>2080505</v>
      </c>
      <c r="B538" s="82" t="s">
        <v>719</v>
      </c>
      <c r="C538" s="5">
        <v>17170</v>
      </c>
      <c r="D538" s="52">
        <v>16556.760772</v>
      </c>
    </row>
    <row r="539" ht="16" customHeight="1" spans="1:4">
      <c r="A539" s="81">
        <v>2080506</v>
      </c>
      <c r="B539" s="82" t="s">
        <v>720</v>
      </c>
      <c r="C539" s="5">
        <v>15625</v>
      </c>
      <c r="D539" s="52">
        <v>21810.069376</v>
      </c>
    </row>
    <row r="540" ht="16" customHeight="1" spans="1:4">
      <c r="A540" s="81">
        <v>2080507</v>
      </c>
      <c r="B540" s="82" t="s">
        <v>721</v>
      </c>
      <c r="C540" s="5">
        <v>12000</v>
      </c>
      <c r="D540" s="52">
        <v>10000</v>
      </c>
    </row>
    <row r="541" ht="16" customHeight="1" spans="1:4">
      <c r="A541" s="81">
        <v>2080508</v>
      </c>
      <c r="B541" s="82" t="s">
        <v>722</v>
      </c>
      <c r="C541" s="5"/>
      <c r="D541" s="52">
        <v>7054</v>
      </c>
    </row>
    <row r="542" ht="16" customHeight="1" spans="1:4">
      <c r="A542" s="81">
        <v>2080599</v>
      </c>
      <c r="B542" s="82" t="s">
        <v>723</v>
      </c>
      <c r="C542" s="5">
        <v>918</v>
      </c>
      <c r="D542" s="52">
        <v>1009.232244</v>
      </c>
    </row>
    <row r="543" ht="16" customHeight="1" spans="1:4">
      <c r="A543" s="77">
        <v>20806</v>
      </c>
      <c r="B543" s="78" t="s">
        <v>724</v>
      </c>
      <c r="C543" s="79">
        <f>SUM(C544:C546)</f>
        <v>5168</v>
      </c>
      <c r="D543" s="80">
        <f>SUM(D544:D546)</f>
        <v>2529</v>
      </c>
    </row>
    <row r="544" ht="16" customHeight="1" spans="1:4">
      <c r="A544" s="81">
        <v>2080601</v>
      </c>
      <c r="B544" s="82" t="s">
        <v>725</v>
      </c>
      <c r="C544" s="5">
        <v>3257</v>
      </c>
      <c r="D544" s="52">
        <v>1529</v>
      </c>
    </row>
    <row r="545" ht="16" customHeight="1" spans="1:4">
      <c r="A545" s="81">
        <v>2080602</v>
      </c>
      <c r="B545" s="82" t="s">
        <v>726</v>
      </c>
      <c r="C545" s="5"/>
      <c r="D545" s="52">
        <v>0</v>
      </c>
    </row>
    <row r="546" ht="16" customHeight="1" spans="1:4">
      <c r="A546" s="81">
        <v>2080699</v>
      </c>
      <c r="B546" s="82" t="s">
        <v>727</v>
      </c>
      <c r="C546" s="5">
        <v>1911</v>
      </c>
      <c r="D546" s="52">
        <v>1000</v>
      </c>
    </row>
    <row r="547" ht="16" customHeight="1" spans="1:4">
      <c r="A547" s="77">
        <v>20807</v>
      </c>
      <c r="B547" s="78" t="s">
        <v>728</v>
      </c>
      <c r="C547" s="79">
        <f>SUM(C548:C556)</f>
        <v>186</v>
      </c>
      <c r="D547" s="80">
        <f>SUM(D548:D556)</f>
        <v>1165.3</v>
      </c>
    </row>
    <row r="548" ht="16" customHeight="1" spans="1:4">
      <c r="A548" s="81">
        <v>2080701</v>
      </c>
      <c r="B548" s="82" t="s">
        <v>729</v>
      </c>
      <c r="C548" s="5"/>
      <c r="D548" s="52">
        <v>162.5</v>
      </c>
    </row>
    <row r="549" ht="16" customHeight="1" spans="1:4">
      <c r="A549" s="81">
        <v>2080702</v>
      </c>
      <c r="B549" s="82" t="s">
        <v>730</v>
      </c>
      <c r="C549" s="5">
        <v>1</v>
      </c>
      <c r="D549" s="52">
        <v>0</v>
      </c>
    </row>
    <row r="550" ht="16" customHeight="1" spans="1:4">
      <c r="A550" s="81">
        <v>2080704</v>
      </c>
      <c r="B550" s="82" t="s">
        <v>731</v>
      </c>
      <c r="C550" s="5">
        <v>1</v>
      </c>
      <c r="D550" s="52">
        <v>0</v>
      </c>
    </row>
    <row r="551" ht="16" customHeight="1" spans="1:4">
      <c r="A551" s="81">
        <v>2080705</v>
      </c>
      <c r="B551" s="82" t="s">
        <v>732</v>
      </c>
      <c r="C551" s="5"/>
      <c r="D551" s="52">
        <v>0</v>
      </c>
    </row>
    <row r="552" ht="16" customHeight="1" spans="1:4">
      <c r="A552" s="81">
        <v>2080709</v>
      </c>
      <c r="B552" s="82" t="s">
        <v>733</v>
      </c>
      <c r="C552" s="5"/>
      <c r="D552" s="52">
        <v>0</v>
      </c>
    </row>
    <row r="553" ht="16" customHeight="1" spans="1:4">
      <c r="A553" s="81">
        <v>2080711</v>
      </c>
      <c r="B553" s="82" t="s">
        <v>734</v>
      </c>
      <c r="C553" s="5"/>
      <c r="D553" s="52">
        <v>0</v>
      </c>
    </row>
    <row r="554" ht="16" customHeight="1" spans="1:4">
      <c r="A554" s="81">
        <v>2080712</v>
      </c>
      <c r="B554" s="82" t="s">
        <v>735</v>
      </c>
      <c r="C554" s="5"/>
      <c r="D554" s="52">
        <v>0</v>
      </c>
    </row>
    <row r="555" ht="16" customHeight="1" spans="1:4">
      <c r="A555" s="81">
        <v>2080713</v>
      </c>
      <c r="B555" s="82" t="s">
        <v>736</v>
      </c>
      <c r="C555" s="5"/>
      <c r="D555" s="52">
        <v>0</v>
      </c>
    </row>
    <row r="556" ht="16" customHeight="1" spans="1:4">
      <c r="A556" s="81">
        <v>2080799</v>
      </c>
      <c r="B556" s="82" t="s">
        <v>737</v>
      </c>
      <c r="C556" s="5">
        <v>184</v>
      </c>
      <c r="D556" s="52">
        <v>1002.8</v>
      </c>
    </row>
    <row r="557" ht="16" customHeight="1" spans="1:4">
      <c r="A557" s="77">
        <v>20808</v>
      </c>
      <c r="B557" s="78" t="s">
        <v>738</v>
      </c>
      <c r="C557" s="79">
        <f>SUM(C558:C565)</f>
        <v>8344</v>
      </c>
      <c r="D557" s="80">
        <f>SUM(D558:D565)</f>
        <v>8647.6415</v>
      </c>
    </row>
    <row r="558" ht="16" customHeight="1" spans="1:4">
      <c r="A558" s="81">
        <v>2080801</v>
      </c>
      <c r="B558" s="82" t="s">
        <v>739</v>
      </c>
      <c r="C558" s="5">
        <v>2067</v>
      </c>
      <c r="D558" s="52">
        <v>2300</v>
      </c>
    </row>
    <row r="559" ht="16" customHeight="1" spans="1:4">
      <c r="A559" s="81">
        <v>2080802</v>
      </c>
      <c r="B559" s="82" t="s">
        <v>740</v>
      </c>
      <c r="C559" s="5">
        <v>50</v>
      </c>
      <c r="D559" s="52">
        <v>0</v>
      </c>
    </row>
    <row r="560" ht="16" customHeight="1" spans="1:4">
      <c r="A560" s="81">
        <v>2080803</v>
      </c>
      <c r="B560" s="82" t="s">
        <v>741</v>
      </c>
      <c r="C560" s="5">
        <v>992</v>
      </c>
      <c r="D560" s="52">
        <v>0</v>
      </c>
    </row>
    <row r="561" ht="16" customHeight="1" spans="1:4">
      <c r="A561" s="81">
        <v>2080805</v>
      </c>
      <c r="B561" s="82" t="s">
        <v>742</v>
      </c>
      <c r="C561" s="5">
        <v>79</v>
      </c>
      <c r="D561" s="52">
        <v>1349.1</v>
      </c>
    </row>
    <row r="562" ht="16" customHeight="1" spans="1:4">
      <c r="A562" s="81">
        <v>2080806</v>
      </c>
      <c r="B562" s="82" t="s">
        <v>743</v>
      </c>
      <c r="C562" s="5">
        <v>819</v>
      </c>
      <c r="D562" s="52">
        <v>0</v>
      </c>
    </row>
    <row r="563" ht="16" customHeight="1" spans="1:4">
      <c r="A563" s="81">
        <v>2080807</v>
      </c>
      <c r="B563" s="82" t="s">
        <v>744</v>
      </c>
      <c r="C563" s="5"/>
      <c r="D563" s="52">
        <v>0</v>
      </c>
    </row>
    <row r="564" ht="16" customHeight="1" spans="1:4">
      <c r="A564" s="81">
        <v>2080808</v>
      </c>
      <c r="B564" s="82" t="s">
        <v>745</v>
      </c>
      <c r="C564" s="5">
        <v>4337</v>
      </c>
      <c r="D564" s="52">
        <v>50</v>
      </c>
    </row>
    <row r="565" ht="16" customHeight="1" spans="1:4">
      <c r="A565" s="81">
        <v>2080899</v>
      </c>
      <c r="B565" s="82" t="s">
        <v>746</v>
      </c>
      <c r="C565" s="5"/>
      <c r="D565" s="84">
        <f>4694.5415+254</f>
        <v>4948.5415</v>
      </c>
    </row>
    <row r="566" ht="16" customHeight="1" spans="1:4">
      <c r="A566" s="77">
        <v>20809</v>
      </c>
      <c r="B566" s="78" t="s">
        <v>747</v>
      </c>
      <c r="C566" s="79">
        <f>SUM(C567:C572)</f>
        <v>2030</v>
      </c>
      <c r="D566" s="80">
        <f>SUM(D567:D572)</f>
        <v>2362.748</v>
      </c>
    </row>
    <row r="567" ht="16" customHeight="1" spans="1:4">
      <c r="A567" s="81">
        <v>2080901</v>
      </c>
      <c r="B567" s="82" t="s">
        <v>748</v>
      </c>
      <c r="C567" s="5">
        <v>450</v>
      </c>
      <c r="D567" s="84">
        <f>643+174</f>
        <v>817</v>
      </c>
    </row>
    <row r="568" ht="16" customHeight="1" spans="1:4">
      <c r="A568" s="81">
        <v>2080902</v>
      </c>
      <c r="B568" s="82" t="s">
        <v>749</v>
      </c>
      <c r="C568" s="5">
        <v>110</v>
      </c>
      <c r="D568" s="52">
        <v>0</v>
      </c>
    </row>
    <row r="569" ht="16" customHeight="1" spans="1:4">
      <c r="A569" s="81">
        <v>2080903</v>
      </c>
      <c r="B569" s="82" t="s">
        <v>750</v>
      </c>
      <c r="C569" s="5"/>
      <c r="D569" s="84">
        <f>658.9973+85</f>
        <v>743.9973</v>
      </c>
    </row>
    <row r="570" ht="16" customHeight="1" spans="1:4">
      <c r="A570" s="81">
        <v>2080904</v>
      </c>
      <c r="B570" s="82" t="s">
        <v>751</v>
      </c>
      <c r="C570" s="5">
        <v>66</v>
      </c>
      <c r="D570" s="84">
        <v>207.3042</v>
      </c>
    </row>
    <row r="571" ht="16" customHeight="1" spans="1:4">
      <c r="A571" s="81">
        <v>2080905</v>
      </c>
      <c r="B571" s="82" t="s">
        <v>752</v>
      </c>
      <c r="C571" s="5">
        <v>4</v>
      </c>
      <c r="D571" s="52">
        <v>10.4465</v>
      </c>
    </row>
    <row r="572" ht="16" customHeight="1" spans="1:4">
      <c r="A572" s="81">
        <v>2080999</v>
      </c>
      <c r="B572" s="82" t="s">
        <v>753</v>
      </c>
      <c r="C572" s="5">
        <v>1400</v>
      </c>
      <c r="D572" s="52">
        <v>584</v>
      </c>
    </row>
    <row r="573" ht="16" customHeight="1" spans="1:4">
      <c r="A573" s="77">
        <v>20810</v>
      </c>
      <c r="B573" s="78" t="s">
        <v>754</v>
      </c>
      <c r="C573" s="79">
        <f>SUM(C574:C580)</f>
        <v>3226</v>
      </c>
      <c r="D573" s="80">
        <f>SUM(D574:D580)</f>
        <v>3780.015051</v>
      </c>
    </row>
    <row r="574" ht="16" customHeight="1" spans="1:4">
      <c r="A574" s="81">
        <v>2081001</v>
      </c>
      <c r="B574" s="82" t="s">
        <v>755</v>
      </c>
      <c r="C574" s="5">
        <v>850</v>
      </c>
      <c r="D574" s="52">
        <v>988.5475</v>
      </c>
    </row>
    <row r="575" ht="16" customHeight="1" spans="1:4">
      <c r="A575" s="81">
        <v>2081002</v>
      </c>
      <c r="B575" s="82" t="s">
        <v>756</v>
      </c>
      <c r="C575" s="5">
        <v>1120</v>
      </c>
      <c r="D575" s="52">
        <v>975</v>
      </c>
    </row>
    <row r="576" ht="16" customHeight="1" spans="1:4">
      <c r="A576" s="81">
        <v>2081003</v>
      </c>
      <c r="B576" s="82" t="s">
        <v>757</v>
      </c>
      <c r="C576" s="5"/>
      <c r="D576" s="52">
        <v>0</v>
      </c>
    </row>
    <row r="577" ht="16" customHeight="1" spans="1:4">
      <c r="A577" s="81">
        <v>2081004</v>
      </c>
      <c r="B577" s="82" t="s">
        <v>758</v>
      </c>
      <c r="C577" s="5">
        <v>159</v>
      </c>
      <c r="D577" s="52">
        <v>252</v>
      </c>
    </row>
    <row r="578" ht="16" customHeight="1" spans="1:4">
      <c r="A578" s="81">
        <v>2081005</v>
      </c>
      <c r="B578" s="82" t="s">
        <v>759</v>
      </c>
      <c r="C578" s="5">
        <v>872</v>
      </c>
      <c r="D578" s="52">
        <v>387.998887</v>
      </c>
    </row>
    <row r="579" ht="16" customHeight="1" spans="1:4">
      <c r="A579" s="81">
        <v>2081006</v>
      </c>
      <c r="B579" s="82" t="s">
        <v>760</v>
      </c>
      <c r="C579" s="5">
        <v>193</v>
      </c>
      <c r="D579" s="52">
        <v>24.468664</v>
      </c>
    </row>
    <row r="580" ht="16" customHeight="1" spans="1:4">
      <c r="A580" s="81">
        <v>2081099</v>
      </c>
      <c r="B580" s="82" t="s">
        <v>761</v>
      </c>
      <c r="C580" s="5">
        <v>32</v>
      </c>
      <c r="D580" s="52">
        <v>1152</v>
      </c>
    </row>
    <row r="581" ht="16" customHeight="1" spans="1:4">
      <c r="A581" s="77">
        <v>20811</v>
      </c>
      <c r="B581" s="78" t="s">
        <v>762</v>
      </c>
      <c r="C581" s="79">
        <f>SUM(C582:C589)</f>
        <v>1587</v>
      </c>
      <c r="D581" s="80">
        <f>SUM(D582:D589)</f>
        <v>4487.955534</v>
      </c>
    </row>
    <row r="582" ht="16" customHeight="1" spans="1:4">
      <c r="A582" s="81">
        <v>2081101</v>
      </c>
      <c r="B582" s="82" t="s">
        <v>364</v>
      </c>
      <c r="C582" s="5">
        <v>144</v>
      </c>
      <c r="D582" s="52">
        <v>164.554116</v>
      </c>
    </row>
    <row r="583" ht="16" customHeight="1" spans="1:4">
      <c r="A583" s="81">
        <v>2081102</v>
      </c>
      <c r="B583" s="82" t="s">
        <v>365</v>
      </c>
      <c r="C583" s="5"/>
      <c r="D583" s="52">
        <v>120.985518</v>
      </c>
    </row>
    <row r="584" ht="16" customHeight="1" spans="1:4">
      <c r="A584" s="81">
        <v>2081103</v>
      </c>
      <c r="B584" s="82" t="s">
        <v>366</v>
      </c>
      <c r="C584" s="5"/>
      <c r="D584" s="52">
        <v>0</v>
      </c>
    </row>
    <row r="585" ht="16" customHeight="1" spans="1:4">
      <c r="A585" s="81">
        <v>2081104</v>
      </c>
      <c r="B585" s="82" t="s">
        <v>763</v>
      </c>
      <c r="C585" s="5">
        <v>45</v>
      </c>
      <c r="D585" s="52">
        <v>45.8</v>
      </c>
    </row>
    <row r="586" ht="16" customHeight="1" spans="1:4">
      <c r="A586" s="81">
        <v>2081105</v>
      </c>
      <c r="B586" s="82" t="s">
        <v>764</v>
      </c>
      <c r="C586" s="5">
        <v>40</v>
      </c>
      <c r="D586" s="52">
        <v>13</v>
      </c>
    </row>
    <row r="587" ht="16" customHeight="1" spans="1:4">
      <c r="A587" s="81">
        <v>2081106</v>
      </c>
      <c r="B587" s="82" t="s">
        <v>765</v>
      </c>
      <c r="C587" s="5">
        <v>2</v>
      </c>
      <c r="D587" s="52">
        <v>2</v>
      </c>
    </row>
    <row r="588" ht="16" customHeight="1" spans="1:4">
      <c r="A588" s="81">
        <v>2081107</v>
      </c>
      <c r="B588" s="82" t="s">
        <v>766</v>
      </c>
      <c r="C588" s="5">
        <v>959</v>
      </c>
      <c r="D588" s="52">
        <v>3883.0659</v>
      </c>
    </row>
    <row r="589" ht="16" customHeight="1" spans="1:4">
      <c r="A589" s="81">
        <v>2081199</v>
      </c>
      <c r="B589" s="82" t="s">
        <v>767</v>
      </c>
      <c r="C589" s="5">
        <v>397</v>
      </c>
      <c r="D589" s="52">
        <v>258.55</v>
      </c>
    </row>
    <row r="590" ht="16" customHeight="1" spans="1:4">
      <c r="A590" s="77">
        <v>20816</v>
      </c>
      <c r="B590" s="78" t="s">
        <v>768</v>
      </c>
      <c r="C590" s="79">
        <f>SUM(C591:C594)</f>
        <v>0</v>
      </c>
      <c r="D590" s="80">
        <f>SUM(D591:D594)</f>
        <v>0</v>
      </c>
    </row>
    <row r="591" ht="16" customHeight="1" spans="1:4">
      <c r="A591" s="81">
        <v>2081601</v>
      </c>
      <c r="B591" s="82" t="s">
        <v>364</v>
      </c>
      <c r="C591" s="5"/>
      <c r="D591" s="52">
        <v>0</v>
      </c>
    </row>
    <row r="592" ht="16" customHeight="1" spans="1:4">
      <c r="A592" s="81">
        <v>2081602</v>
      </c>
      <c r="B592" s="82" t="s">
        <v>365</v>
      </c>
      <c r="C592" s="5"/>
      <c r="D592" s="52">
        <v>0</v>
      </c>
    </row>
    <row r="593" ht="16" customHeight="1" spans="1:4">
      <c r="A593" s="81">
        <v>2081603</v>
      </c>
      <c r="B593" s="82" t="s">
        <v>366</v>
      </c>
      <c r="C593" s="5"/>
      <c r="D593" s="52">
        <v>0</v>
      </c>
    </row>
    <row r="594" ht="16" customHeight="1" spans="1:4">
      <c r="A594" s="81">
        <v>2081699</v>
      </c>
      <c r="B594" s="82" t="s">
        <v>769</v>
      </c>
      <c r="C594" s="5"/>
      <c r="D594" s="52">
        <v>0</v>
      </c>
    </row>
    <row r="595" ht="16" customHeight="1" spans="1:4">
      <c r="A595" s="77">
        <v>20819</v>
      </c>
      <c r="B595" s="78" t="s">
        <v>770</v>
      </c>
      <c r="C595" s="79">
        <f>SUM(C596:C597)</f>
        <v>10805</v>
      </c>
      <c r="D595" s="80">
        <f>SUM(D596:D597)</f>
        <v>11245.882468</v>
      </c>
    </row>
    <row r="596" ht="16" customHeight="1" spans="1:4">
      <c r="A596" s="81">
        <v>2081901</v>
      </c>
      <c r="B596" s="82" t="s">
        <v>771</v>
      </c>
      <c r="C596" s="5">
        <v>1170</v>
      </c>
      <c r="D596" s="52">
        <v>1364.64</v>
      </c>
    </row>
    <row r="597" ht="16" customHeight="1" spans="1:4">
      <c r="A597" s="81">
        <v>2081902</v>
      </c>
      <c r="B597" s="82" t="s">
        <v>772</v>
      </c>
      <c r="C597" s="5">
        <v>9635</v>
      </c>
      <c r="D597" s="52">
        <v>9881.242468</v>
      </c>
    </row>
    <row r="598" ht="16" customHeight="1" spans="1:4">
      <c r="A598" s="77">
        <v>20820</v>
      </c>
      <c r="B598" s="78" t="s">
        <v>773</v>
      </c>
      <c r="C598" s="79">
        <f>SUM(C599:C600)</f>
        <v>260</v>
      </c>
      <c r="D598" s="80">
        <f>SUM(D599:D600)</f>
        <v>358.623</v>
      </c>
    </row>
    <row r="599" ht="16" customHeight="1" spans="1:4">
      <c r="A599" s="81">
        <v>2082001</v>
      </c>
      <c r="B599" s="82" t="s">
        <v>774</v>
      </c>
      <c r="C599" s="5">
        <v>175</v>
      </c>
      <c r="D599" s="52">
        <v>203.623</v>
      </c>
    </row>
    <row r="600" ht="16" customHeight="1" spans="1:4">
      <c r="A600" s="81">
        <v>2082002</v>
      </c>
      <c r="B600" s="82" t="s">
        <v>775</v>
      </c>
      <c r="C600" s="5">
        <v>85</v>
      </c>
      <c r="D600" s="52">
        <v>155</v>
      </c>
    </row>
    <row r="601" ht="16" customHeight="1" spans="1:4">
      <c r="A601" s="77">
        <v>20821</v>
      </c>
      <c r="B601" s="78" t="s">
        <v>776</v>
      </c>
      <c r="C601" s="79">
        <f>SUM(C602:C603)</f>
        <v>3790</v>
      </c>
      <c r="D601" s="80">
        <f>SUM(D602:D603)</f>
        <v>4394.5201</v>
      </c>
    </row>
    <row r="602" ht="16" customHeight="1" spans="1:4">
      <c r="A602" s="81">
        <v>2082101</v>
      </c>
      <c r="B602" s="82" t="s">
        <v>777</v>
      </c>
      <c r="C602" s="5">
        <v>130</v>
      </c>
      <c r="D602" s="52">
        <v>150.58</v>
      </c>
    </row>
    <row r="603" ht="16" customHeight="1" spans="1:4">
      <c r="A603" s="81">
        <v>2082102</v>
      </c>
      <c r="B603" s="82" t="s">
        <v>778</v>
      </c>
      <c r="C603" s="5">
        <v>3660</v>
      </c>
      <c r="D603" s="52">
        <v>4243.9401</v>
      </c>
    </row>
    <row r="604" ht="16" customHeight="1" spans="1:4">
      <c r="A604" s="77">
        <v>20824</v>
      </c>
      <c r="B604" s="78" t="s">
        <v>779</v>
      </c>
      <c r="C604" s="79">
        <f>SUM(C605:C606)</f>
        <v>0</v>
      </c>
      <c r="D604" s="80">
        <f>SUM(D605:D606)</f>
        <v>0</v>
      </c>
    </row>
    <row r="605" ht="16" customHeight="1" spans="1:4">
      <c r="A605" s="81">
        <v>2082401</v>
      </c>
      <c r="B605" s="82" t="s">
        <v>780</v>
      </c>
      <c r="C605" s="5"/>
      <c r="D605" s="52">
        <v>0</v>
      </c>
    </row>
    <row r="606" ht="16" customHeight="1" spans="1:4">
      <c r="A606" s="81">
        <v>2082402</v>
      </c>
      <c r="B606" s="82" t="s">
        <v>781</v>
      </c>
      <c r="C606" s="5"/>
      <c r="D606" s="52">
        <v>0</v>
      </c>
    </row>
    <row r="607" ht="16" customHeight="1" spans="1:4">
      <c r="A607" s="77">
        <v>20825</v>
      </c>
      <c r="B607" s="78" t="s">
        <v>782</v>
      </c>
      <c r="C607" s="79">
        <f>SUM(C608:C609)</f>
        <v>60</v>
      </c>
      <c r="D607" s="80">
        <f>SUM(D608:D609)</f>
        <v>37.6</v>
      </c>
    </row>
    <row r="608" ht="16" customHeight="1" spans="1:4">
      <c r="A608" s="81">
        <v>2082501</v>
      </c>
      <c r="B608" s="82" t="s">
        <v>783</v>
      </c>
      <c r="C608" s="5">
        <v>2</v>
      </c>
      <c r="D608" s="52">
        <v>0</v>
      </c>
    </row>
    <row r="609" ht="16" customHeight="1" spans="1:4">
      <c r="A609" s="81">
        <v>2082502</v>
      </c>
      <c r="B609" s="82" t="s">
        <v>784</v>
      </c>
      <c r="C609" s="5">
        <v>58</v>
      </c>
      <c r="D609" s="52">
        <v>37.6</v>
      </c>
    </row>
    <row r="610" ht="16" customHeight="1" spans="1:4">
      <c r="A610" s="77">
        <v>20826</v>
      </c>
      <c r="B610" s="78" t="s">
        <v>785</v>
      </c>
      <c r="C610" s="79">
        <f>SUM(C611:C613)</f>
        <v>28182</v>
      </c>
      <c r="D610" s="80">
        <f>SUM(D611:D613)</f>
        <v>32688.204</v>
      </c>
    </row>
    <row r="611" ht="16" customHeight="1" spans="1:4">
      <c r="A611" s="81">
        <v>2082601</v>
      </c>
      <c r="B611" s="82" t="s">
        <v>786</v>
      </c>
      <c r="C611" s="5"/>
      <c r="D611" s="52">
        <v>0</v>
      </c>
    </row>
    <row r="612" ht="16" customHeight="1" spans="1:4">
      <c r="A612" s="81">
        <v>2082602</v>
      </c>
      <c r="B612" s="82" t="s">
        <v>787</v>
      </c>
      <c r="C612" s="5">
        <v>28182</v>
      </c>
      <c r="D612" s="52">
        <v>32688.204</v>
      </c>
    </row>
    <row r="613" ht="16" customHeight="1" spans="1:4">
      <c r="A613" s="81">
        <v>2082699</v>
      </c>
      <c r="B613" s="82" t="s">
        <v>788</v>
      </c>
      <c r="C613" s="5"/>
      <c r="D613" s="52">
        <v>0</v>
      </c>
    </row>
    <row r="614" ht="16" customHeight="1" spans="1:4">
      <c r="A614" s="77">
        <v>20827</v>
      </c>
      <c r="B614" s="78" t="s">
        <v>789</v>
      </c>
      <c r="C614" s="79">
        <f>SUM(C615:C617)</f>
        <v>0</v>
      </c>
      <c r="D614" s="80">
        <f>SUM(D615:D617)</f>
        <v>0</v>
      </c>
    </row>
    <row r="615" ht="16" customHeight="1" spans="1:4">
      <c r="A615" s="81">
        <v>2082701</v>
      </c>
      <c r="B615" s="82" t="s">
        <v>790</v>
      </c>
      <c r="C615" s="5"/>
      <c r="D615" s="52">
        <v>0</v>
      </c>
    </row>
    <row r="616" ht="16" customHeight="1" spans="1:4">
      <c r="A616" s="81">
        <v>2082702</v>
      </c>
      <c r="B616" s="82" t="s">
        <v>791</v>
      </c>
      <c r="C616" s="5"/>
      <c r="D616" s="52">
        <v>0</v>
      </c>
    </row>
    <row r="617" ht="16" customHeight="1" spans="1:4">
      <c r="A617" s="81">
        <v>2082799</v>
      </c>
      <c r="B617" s="82" t="s">
        <v>792</v>
      </c>
      <c r="C617" s="5"/>
      <c r="D617" s="52">
        <v>0</v>
      </c>
    </row>
    <row r="618" ht="16" customHeight="1" spans="1:4">
      <c r="A618" s="77">
        <v>20828</v>
      </c>
      <c r="B618" s="78" t="s">
        <v>793</v>
      </c>
      <c r="C618" s="79">
        <f>SUM(C619:C625)</f>
        <v>649</v>
      </c>
      <c r="D618" s="80">
        <f>SUM(D619:D625)</f>
        <v>897.652976</v>
      </c>
    </row>
    <row r="619" ht="16" customHeight="1" spans="1:4">
      <c r="A619" s="81">
        <v>2082801</v>
      </c>
      <c r="B619" s="82" t="s">
        <v>364</v>
      </c>
      <c r="C619" s="5">
        <v>117</v>
      </c>
      <c r="D619" s="52">
        <v>190.356866</v>
      </c>
    </row>
    <row r="620" ht="16" customHeight="1" spans="1:4">
      <c r="A620" s="81">
        <v>2082802</v>
      </c>
      <c r="B620" s="82" t="s">
        <v>365</v>
      </c>
      <c r="C620" s="5">
        <v>10</v>
      </c>
      <c r="D620" s="52">
        <v>10</v>
      </c>
    </row>
    <row r="621" ht="16" customHeight="1" spans="1:4">
      <c r="A621" s="81">
        <v>2082803</v>
      </c>
      <c r="B621" s="82" t="s">
        <v>366</v>
      </c>
      <c r="C621" s="5"/>
      <c r="D621" s="52">
        <v>0</v>
      </c>
    </row>
    <row r="622" ht="16" customHeight="1" spans="1:4">
      <c r="A622" s="81">
        <v>2082804</v>
      </c>
      <c r="B622" s="82" t="s">
        <v>794</v>
      </c>
      <c r="C622" s="5">
        <v>105</v>
      </c>
      <c r="D622" s="52">
        <v>123.95</v>
      </c>
    </row>
    <row r="623" ht="16" customHeight="1" spans="1:4">
      <c r="A623" s="81">
        <v>2082805</v>
      </c>
      <c r="B623" s="82" t="s">
        <v>795</v>
      </c>
      <c r="C623" s="5"/>
      <c r="D623" s="52">
        <v>0</v>
      </c>
    </row>
    <row r="624" ht="16" customHeight="1" spans="1:4">
      <c r="A624" s="81">
        <v>2082850</v>
      </c>
      <c r="B624" s="82" t="s">
        <v>373</v>
      </c>
      <c r="C624" s="5">
        <v>114</v>
      </c>
      <c r="D624" s="52">
        <v>94.730712</v>
      </c>
    </row>
    <row r="625" ht="16" customHeight="1" spans="1:4">
      <c r="A625" s="81">
        <v>2082899</v>
      </c>
      <c r="B625" s="82" t="s">
        <v>796</v>
      </c>
      <c r="C625" s="5">
        <v>303</v>
      </c>
      <c r="D625" s="52">
        <v>478.615398</v>
      </c>
    </row>
    <row r="626" ht="16" customHeight="1" spans="1:4">
      <c r="A626" s="77">
        <v>20830</v>
      </c>
      <c r="B626" s="78" t="s">
        <v>797</v>
      </c>
      <c r="C626" s="79">
        <f>SUM(C627:C629)</f>
        <v>363</v>
      </c>
      <c r="D626" s="80">
        <f>SUM(D627:D629)</f>
        <v>1949.918002</v>
      </c>
    </row>
    <row r="627" ht="16" customHeight="1" spans="1:4">
      <c r="A627" s="81">
        <v>2083001</v>
      </c>
      <c r="B627" s="82" t="s">
        <v>798</v>
      </c>
      <c r="C627" s="5"/>
      <c r="D627" s="52">
        <v>360</v>
      </c>
    </row>
    <row r="628" ht="16" customHeight="1" spans="1:4">
      <c r="A628" s="81">
        <v>2083099</v>
      </c>
      <c r="B628" s="82" t="s">
        <v>799</v>
      </c>
      <c r="C628" s="5"/>
      <c r="D628" s="52">
        <v>0</v>
      </c>
    </row>
    <row r="629" ht="16" customHeight="1" spans="1:4">
      <c r="A629" s="81">
        <v>2089999</v>
      </c>
      <c r="B629" s="82" t="s">
        <v>800</v>
      </c>
      <c r="C629" s="5">
        <v>363</v>
      </c>
      <c r="D629" s="84">
        <v>1589.918002</v>
      </c>
    </row>
    <row r="630" ht="16" customHeight="1" spans="1:4">
      <c r="A630" s="73">
        <v>210</v>
      </c>
      <c r="B630" s="74" t="s">
        <v>801</v>
      </c>
      <c r="C630" s="75">
        <f>C631+C636+C651+C655+C667+C670+C674+C679+C683+C687+C690+C699+C700</f>
        <v>56011</v>
      </c>
      <c r="D630" s="76">
        <f>D631+D636+D651+D655+D667+D670+D674+D679+D683+D687+D690+D699+D700</f>
        <v>63477.489655</v>
      </c>
    </row>
    <row r="631" ht="16" customHeight="1" spans="1:4">
      <c r="A631" s="77">
        <v>21001</v>
      </c>
      <c r="B631" s="78" t="s">
        <v>802</v>
      </c>
      <c r="C631" s="79">
        <f>SUM(C632:C635)</f>
        <v>887</v>
      </c>
      <c r="D631" s="80">
        <f>SUM(D632:D635)</f>
        <v>917.021356</v>
      </c>
    </row>
    <row r="632" ht="16" customHeight="1" spans="1:4">
      <c r="A632" s="81">
        <v>2100101</v>
      </c>
      <c r="B632" s="82" t="s">
        <v>364</v>
      </c>
      <c r="C632" s="5">
        <v>291</v>
      </c>
      <c r="D632" s="52">
        <v>292.219876</v>
      </c>
    </row>
    <row r="633" ht="16" customHeight="1" spans="1:4">
      <c r="A633" s="81">
        <v>2100102</v>
      </c>
      <c r="B633" s="82" t="s">
        <v>365</v>
      </c>
      <c r="C633" s="5">
        <v>88</v>
      </c>
      <c r="D633" s="52">
        <v>82.43268</v>
      </c>
    </row>
    <row r="634" ht="16" customHeight="1" spans="1:4">
      <c r="A634" s="81">
        <v>2100103</v>
      </c>
      <c r="B634" s="82" t="s">
        <v>366</v>
      </c>
      <c r="C634" s="5"/>
      <c r="D634" s="52">
        <v>0</v>
      </c>
    </row>
    <row r="635" ht="16" customHeight="1" spans="1:4">
      <c r="A635" s="81">
        <v>2100199</v>
      </c>
      <c r="B635" s="82" t="s">
        <v>803</v>
      </c>
      <c r="C635" s="5">
        <v>508</v>
      </c>
      <c r="D635" s="52">
        <v>542.3688</v>
      </c>
    </row>
    <row r="636" ht="16" customHeight="1" spans="1:4">
      <c r="A636" s="77">
        <v>21002</v>
      </c>
      <c r="B636" s="78" t="s">
        <v>804</v>
      </c>
      <c r="C636" s="79">
        <f>SUM(C637:C650)</f>
        <v>8285</v>
      </c>
      <c r="D636" s="80">
        <f>SUM(D637:D650)</f>
        <v>2748.23269</v>
      </c>
    </row>
    <row r="637" ht="16" customHeight="1" spans="1:4">
      <c r="A637" s="81">
        <v>2100201</v>
      </c>
      <c r="B637" s="82" t="s">
        <v>805</v>
      </c>
      <c r="C637" s="5">
        <v>4984</v>
      </c>
      <c r="D637" s="52">
        <v>747.5664</v>
      </c>
    </row>
    <row r="638" ht="16" customHeight="1" spans="1:4">
      <c r="A638" s="81">
        <v>2100202</v>
      </c>
      <c r="B638" s="82" t="s">
        <v>806</v>
      </c>
      <c r="C638" s="5">
        <v>3038</v>
      </c>
      <c r="D638" s="52">
        <v>747.7075</v>
      </c>
    </row>
    <row r="639" ht="16" customHeight="1" spans="1:4">
      <c r="A639" s="81">
        <v>2100203</v>
      </c>
      <c r="B639" s="82" t="s">
        <v>807</v>
      </c>
      <c r="C639" s="5"/>
      <c r="D639" s="52">
        <v>930.51</v>
      </c>
    </row>
    <row r="640" ht="16" customHeight="1" spans="1:4">
      <c r="A640" s="81">
        <v>2100204</v>
      </c>
      <c r="B640" s="82" t="s">
        <v>808</v>
      </c>
      <c r="C640" s="5"/>
      <c r="D640" s="52">
        <v>0</v>
      </c>
    </row>
    <row r="641" ht="16" customHeight="1" spans="1:4">
      <c r="A641" s="81">
        <v>2100205</v>
      </c>
      <c r="B641" s="82" t="s">
        <v>809</v>
      </c>
      <c r="C641" s="5"/>
      <c r="D641" s="52">
        <v>0</v>
      </c>
    </row>
    <row r="642" ht="16" customHeight="1" spans="1:4">
      <c r="A642" s="81">
        <v>2100206</v>
      </c>
      <c r="B642" s="82" t="s">
        <v>810</v>
      </c>
      <c r="C642" s="5"/>
      <c r="D642" s="52">
        <v>0</v>
      </c>
    </row>
    <row r="643" ht="16" customHeight="1" spans="1:4">
      <c r="A643" s="81">
        <v>2100207</v>
      </c>
      <c r="B643" s="82" t="s">
        <v>811</v>
      </c>
      <c r="C643" s="5"/>
      <c r="D643" s="52">
        <v>0</v>
      </c>
    </row>
    <row r="644" ht="16" customHeight="1" spans="1:4">
      <c r="A644" s="81">
        <v>2100208</v>
      </c>
      <c r="B644" s="82" t="s">
        <v>812</v>
      </c>
      <c r="C644" s="5"/>
      <c r="D644" s="52">
        <v>0</v>
      </c>
    </row>
    <row r="645" ht="16" customHeight="1" spans="1:4">
      <c r="A645" s="81">
        <v>2100209</v>
      </c>
      <c r="B645" s="82" t="s">
        <v>813</v>
      </c>
      <c r="C645" s="5"/>
      <c r="D645" s="52">
        <v>0</v>
      </c>
    </row>
    <row r="646" ht="16" customHeight="1" spans="1:4">
      <c r="A646" s="81">
        <v>2100210</v>
      </c>
      <c r="B646" s="82" t="s">
        <v>814</v>
      </c>
      <c r="C646" s="5"/>
      <c r="D646" s="52">
        <v>0</v>
      </c>
    </row>
    <row r="647" ht="16" customHeight="1" spans="1:4">
      <c r="A647" s="81">
        <v>2100211</v>
      </c>
      <c r="B647" s="82" t="s">
        <v>815</v>
      </c>
      <c r="C647" s="5"/>
      <c r="D647" s="52">
        <v>0</v>
      </c>
    </row>
    <row r="648" ht="16" customHeight="1" spans="1:4">
      <c r="A648" s="81">
        <v>2100212</v>
      </c>
      <c r="B648" s="82" t="s">
        <v>816</v>
      </c>
      <c r="C648" s="5"/>
      <c r="D648" s="52">
        <v>0</v>
      </c>
    </row>
    <row r="649" ht="16" customHeight="1" spans="1:4">
      <c r="A649" s="81">
        <v>2100213</v>
      </c>
      <c r="B649" s="82" t="s">
        <v>817</v>
      </c>
      <c r="C649" s="5"/>
      <c r="D649" s="52">
        <v>0</v>
      </c>
    </row>
    <row r="650" ht="16" customHeight="1" spans="1:4">
      <c r="A650" s="81">
        <v>2100299</v>
      </c>
      <c r="B650" s="82" t="s">
        <v>818</v>
      </c>
      <c r="C650" s="5">
        <v>263</v>
      </c>
      <c r="D650" s="52">
        <v>322.44879</v>
      </c>
    </row>
    <row r="651" ht="16" customHeight="1" spans="1:4">
      <c r="A651" s="77">
        <v>21003</v>
      </c>
      <c r="B651" s="78" t="s">
        <v>819</v>
      </c>
      <c r="C651" s="79">
        <f>SUM(C652:C654)</f>
        <v>18572</v>
      </c>
      <c r="D651" s="80">
        <f>SUM(D652:D654)</f>
        <v>9631.8558</v>
      </c>
    </row>
    <row r="652" ht="16" customHeight="1" spans="1:4">
      <c r="A652" s="81">
        <v>2100301</v>
      </c>
      <c r="B652" s="82" t="s">
        <v>820</v>
      </c>
      <c r="C652" s="5">
        <v>953</v>
      </c>
      <c r="D652" s="52">
        <v>976.9392</v>
      </c>
    </row>
    <row r="653" ht="16" customHeight="1" spans="1:4">
      <c r="A653" s="81">
        <v>2100302</v>
      </c>
      <c r="B653" s="82" t="s">
        <v>821</v>
      </c>
      <c r="C653" s="5">
        <v>16003</v>
      </c>
      <c r="D653" s="52">
        <v>6632.1376</v>
      </c>
    </row>
    <row r="654" ht="16" customHeight="1" spans="1:4">
      <c r="A654" s="81">
        <v>2100399</v>
      </c>
      <c r="B654" s="82" t="s">
        <v>822</v>
      </c>
      <c r="C654" s="5">
        <v>1616</v>
      </c>
      <c r="D654" s="52">
        <v>2022.779</v>
      </c>
    </row>
    <row r="655" ht="16" customHeight="1" spans="1:4">
      <c r="A655" s="77">
        <v>21004</v>
      </c>
      <c r="B655" s="78" t="s">
        <v>823</v>
      </c>
      <c r="C655" s="79">
        <f>SUM(C656:C666)</f>
        <v>6353</v>
      </c>
      <c r="D655" s="80">
        <f>SUM(D656:D666)</f>
        <v>16249.238537</v>
      </c>
    </row>
    <row r="656" ht="16" customHeight="1" spans="1:4">
      <c r="A656" s="81">
        <v>2100401</v>
      </c>
      <c r="B656" s="82" t="s">
        <v>824</v>
      </c>
      <c r="C656" s="5">
        <v>1247</v>
      </c>
      <c r="D656" s="52">
        <v>1240.305441</v>
      </c>
    </row>
    <row r="657" ht="16" customHeight="1" spans="1:4">
      <c r="A657" s="81">
        <v>2100402</v>
      </c>
      <c r="B657" s="82" t="s">
        <v>825</v>
      </c>
      <c r="C657" s="5">
        <v>192</v>
      </c>
      <c r="D657" s="52">
        <v>182.416612</v>
      </c>
    </row>
    <row r="658" ht="16" customHeight="1" spans="1:4">
      <c r="A658" s="81">
        <v>2100403</v>
      </c>
      <c r="B658" s="82" t="s">
        <v>826</v>
      </c>
      <c r="C658" s="5">
        <v>380</v>
      </c>
      <c r="D658" s="52">
        <v>528.687964</v>
      </c>
    </row>
    <row r="659" ht="16" customHeight="1" spans="1:4">
      <c r="A659" s="81">
        <v>2100404</v>
      </c>
      <c r="B659" s="82" t="s">
        <v>827</v>
      </c>
      <c r="C659" s="5">
        <v>11</v>
      </c>
      <c r="D659" s="52">
        <v>11</v>
      </c>
    </row>
    <row r="660" ht="16" customHeight="1" spans="1:4">
      <c r="A660" s="81">
        <v>2100405</v>
      </c>
      <c r="B660" s="82" t="s">
        <v>828</v>
      </c>
      <c r="C660" s="5"/>
      <c r="D660" s="52">
        <v>0</v>
      </c>
    </row>
    <row r="661" ht="16" customHeight="1" spans="1:4">
      <c r="A661" s="81">
        <v>2100406</v>
      </c>
      <c r="B661" s="82" t="s">
        <v>829</v>
      </c>
      <c r="C661" s="5">
        <v>23</v>
      </c>
      <c r="D661" s="52">
        <v>23.2</v>
      </c>
    </row>
    <row r="662" ht="16" customHeight="1" spans="1:4">
      <c r="A662" s="81">
        <v>2100407</v>
      </c>
      <c r="B662" s="82" t="s">
        <v>830</v>
      </c>
      <c r="C662" s="5"/>
      <c r="D662" s="52">
        <v>0</v>
      </c>
    </row>
    <row r="663" ht="16" customHeight="1" spans="1:4">
      <c r="A663" s="81">
        <v>2100408</v>
      </c>
      <c r="B663" s="82" t="s">
        <v>831</v>
      </c>
      <c r="C663" s="5">
        <v>1177</v>
      </c>
      <c r="D663" s="52">
        <v>7521.940535</v>
      </c>
    </row>
    <row r="664" ht="16" customHeight="1" spans="1:4">
      <c r="A664" s="81">
        <v>2100409</v>
      </c>
      <c r="B664" s="82" t="s">
        <v>832</v>
      </c>
      <c r="C664" s="5">
        <v>825</v>
      </c>
      <c r="D664" s="52">
        <v>984.915085</v>
      </c>
    </row>
    <row r="665" ht="16" customHeight="1" spans="1:4">
      <c r="A665" s="81">
        <v>2100410</v>
      </c>
      <c r="B665" s="82" t="s">
        <v>833</v>
      </c>
      <c r="C665" s="5">
        <v>2193</v>
      </c>
      <c r="D665" s="52">
        <v>5013.76</v>
      </c>
    </row>
    <row r="666" ht="16" customHeight="1" spans="1:4">
      <c r="A666" s="81">
        <v>2100499</v>
      </c>
      <c r="B666" s="82" t="s">
        <v>834</v>
      </c>
      <c r="C666" s="5">
        <v>305</v>
      </c>
      <c r="D666" s="52">
        <v>743.0129</v>
      </c>
    </row>
    <row r="667" ht="16" customHeight="1" spans="1:4">
      <c r="A667" s="77">
        <v>21006</v>
      </c>
      <c r="B667" s="78" t="s">
        <v>835</v>
      </c>
      <c r="C667" s="79">
        <f>SUM(C668:C669)</f>
        <v>59</v>
      </c>
      <c r="D667" s="80">
        <f>SUM(D668:D669)</f>
        <v>59.2424</v>
      </c>
    </row>
    <row r="668" ht="16" customHeight="1" spans="1:4">
      <c r="A668" s="81">
        <v>2100601</v>
      </c>
      <c r="B668" s="82" t="s">
        <v>836</v>
      </c>
      <c r="C668" s="5"/>
      <c r="D668" s="52">
        <v>0</v>
      </c>
    </row>
    <row r="669" ht="16" customHeight="1" spans="1:4">
      <c r="A669" s="81">
        <v>2100699</v>
      </c>
      <c r="B669" s="82" t="s">
        <v>837</v>
      </c>
      <c r="C669" s="5">
        <v>59</v>
      </c>
      <c r="D669" s="52">
        <v>59.2424</v>
      </c>
    </row>
    <row r="670" ht="16" customHeight="1" spans="1:4">
      <c r="A670" s="77">
        <v>21007</v>
      </c>
      <c r="B670" s="78" t="s">
        <v>838</v>
      </c>
      <c r="C670" s="79">
        <f>SUM(C671:C673)</f>
        <v>1857</v>
      </c>
      <c r="D670" s="80">
        <f>SUM(D671:D673)</f>
        <v>824.5675</v>
      </c>
    </row>
    <row r="671" ht="16" customHeight="1" spans="1:4">
      <c r="A671" s="81">
        <v>2100716</v>
      </c>
      <c r="B671" s="82" t="s">
        <v>839</v>
      </c>
      <c r="C671" s="5">
        <v>7</v>
      </c>
      <c r="D671" s="52">
        <v>6</v>
      </c>
    </row>
    <row r="672" ht="16" customHeight="1" spans="1:4">
      <c r="A672" s="81">
        <v>2100717</v>
      </c>
      <c r="B672" s="82" t="s">
        <v>840</v>
      </c>
      <c r="C672" s="5">
        <v>916</v>
      </c>
      <c r="D672" s="52">
        <v>609.8699</v>
      </c>
    </row>
    <row r="673" ht="16" customHeight="1" spans="1:4">
      <c r="A673" s="81">
        <v>2100799</v>
      </c>
      <c r="B673" s="82" t="s">
        <v>841</v>
      </c>
      <c r="C673" s="5">
        <v>934</v>
      </c>
      <c r="D673" s="52">
        <v>208.6976</v>
      </c>
    </row>
    <row r="674" ht="16" customHeight="1" spans="1:4">
      <c r="A674" s="77">
        <v>21011</v>
      </c>
      <c r="B674" s="78" t="s">
        <v>842</v>
      </c>
      <c r="C674" s="79">
        <f>SUM(C675:C678)</f>
        <v>11587</v>
      </c>
      <c r="D674" s="80">
        <f>SUM(D675:D678)</f>
        <v>11787.367289</v>
      </c>
    </row>
    <row r="675" ht="16" customHeight="1" spans="1:4">
      <c r="A675" s="81">
        <v>2101101</v>
      </c>
      <c r="B675" s="82" t="s">
        <v>843</v>
      </c>
      <c r="C675" s="5">
        <v>3262</v>
      </c>
      <c r="D675" s="52">
        <v>3267.236572</v>
      </c>
    </row>
    <row r="676" ht="16" customHeight="1" spans="1:4">
      <c r="A676" s="81">
        <v>2101102</v>
      </c>
      <c r="B676" s="82" t="s">
        <v>844</v>
      </c>
      <c r="C676" s="5">
        <v>7408</v>
      </c>
      <c r="D676" s="52">
        <v>7518.530717</v>
      </c>
    </row>
    <row r="677" ht="16" customHeight="1" spans="1:4">
      <c r="A677" s="81">
        <v>2101103</v>
      </c>
      <c r="B677" s="82" t="s">
        <v>845</v>
      </c>
      <c r="C677" s="5">
        <v>660</v>
      </c>
      <c r="D677" s="52">
        <v>660</v>
      </c>
    </row>
    <row r="678" ht="16" customHeight="1" spans="1:4">
      <c r="A678" s="81">
        <v>2101199</v>
      </c>
      <c r="B678" s="82" t="s">
        <v>846</v>
      </c>
      <c r="C678" s="5">
        <v>257</v>
      </c>
      <c r="D678" s="52">
        <v>341.6</v>
      </c>
    </row>
    <row r="679" ht="16" customHeight="1" spans="1:4">
      <c r="A679" s="77">
        <v>21012</v>
      </c>
      <c r="B679" s="78" t="s">
        <v>847</v>
      </c>
      <c r="C679" s="79">
        <f>SUM(C680:C682)</f>
        <v>6699</v>
      </c>
      <c r="D679" s="80">
        <f>SUM(D680:D682)</f>
        <v>19581.39</v>
      </c>
    </row>
    <row r="680" ht="16" customHeight="1" spans="1:4">
      <c r="A680" s="81">
        <v>2101201</v>
      </c>
      <c r="B680" s="82" t="s">
        <v>848</v>
      </c>
      <c r="C680" s="5"/>
      <c r="D680" s="52">
        <v>0</v>
      </c>
    </row>
    <row r="681" ht="16" customHeight="1" spans="1:4">
      <c r="A681" s="81">
        <v>2101202</v>
      </c>
      <c r="B681" s="82" t="s">
        <v>849</v>
      </c>
      <c r="C681" s="5">
        <v>6699</v>
      </c>
      <c r="D681" s="52">
        <v>19581.39</v>
      </c>
    </row>
    <row r="682" ht="16" customHeight="1" spans="1:4">
      <c r="A682" s="81">
        <v>2101299</v>
      </c>
      <c r="B682" s="82" t="s">
        <v>850</v>
      </c>
      <c r="C682" s="5"/>
      <c r="D682" s="52">
        <v>0</v>
      </c>
    </row>
    <row r="683" ht="16" customHeight="1" spans="1:4">
      <c r="A683" s="77">
        <v>21013</v>
      </c>
      <c r="B683" s="78" t="s">
        <v>851</v>
      </c>
      <c r="C683" s="79">
        <f>SUM(C684:C686)</f>
        <v>17</v>
      </c>
      <c r="D683" s="80">
        <f>SUM(D684:D686)</f>
        <v>30</v>
      </c>
    </row>
    <row r="684" ht="16" customHeight="1" spans="1:4">
      <c r="A684" s="81">
        <v>2101301</v>
      </c>
      <c r="B684" s="82" t="s">
        <v>852</v>
      </c>
      <c r="C684" s="5"/>
      <c r="D684" s="52">
        <v>0</v>
      </c>
    </row>
    <row r="685" ht="16" customHeight="1" spans="1:4">
      <c r="A685" s="81">
        <v>2101302</v>
      </c>
      <c r="B685" s="82" t="s">
        <v>853</v>
      </c>
      <c r="C685" s="5">
        <v>2</v>
      </c>
      <c r="D685" s="52">
        <v>0</v>
      </c>
    </row>
    <row r="686" ht="16" customHeight="1" spans="1:4">
      <c r="A686" s="81">
        <v>2101399</v>
      </c>
      <c r="B686" s="82" t="s">
        <v>854</v>
      </c>
      <c r="C686" s="5">
        <v>15</v>
      </c>
      <c r="D686" s="52">
        <v>30</v>
      </c>
    </row>
    <row r="687" ht="16" customHeight="1" spans="1:4">
      <c r="A687" s="77">
        <v>21014</v>
      </c>
      <c r="B687" s="78" t="s">
        <v>855</v>
      </c>
      <c r="C687" s="79">
        <f>SUM(C688:C689)</f>
        <v>192</v>
      </c>
      <c r="D687" s="80">
        <f>SUM(D688:D689)</f>
        <v>150</v>
      </c>
    </row>
    <row r="688" ht="16" customHeight="1" spans="1:4">
      <c r="A688" s="81">
        <v>2101401</v>
      </c>
      <c r="B688" s="82" t="s">
        <v>856</v>
      </c>
      <c r="C688" s="5">
        <v>192</v>
      </c>
      <c r="D688" s="52">
        <v>150</v>
      </c>
    </row>
    <row r="689" ht="16" customHeight="1" spans="1:4">
      <c r="A689" s="81">
        <v>2101499</v>
      </c>
      <c r="B689" s="82" t="s">
        <v>857</v>
      </c>
      <c r="C689" s="5"/>
      <c r="D689" s="52">
        <v>0</v>
      </c>
    </row>
    <row r="690" ht="16" customHeight="1" spans="1:4">
      <c r="A690" s="77">
        <v>21015</v>
      </c>
      <c r="B690" s="78" t="s">
        <v>858</v>
      </c>
      <c r="C690" s="79">
        <f>SUM(C691:C698)</f>
        <v>197</v>
      </c>
      <c r="D690" s="80">
        <f>SUM(D691:D698)</f>
        <v>209.530683</v>
      </c>
    </row>
    <row r="691" ht="16" customHeight="1" spans="1:4">
      <c r="A691" s="81">
        <v>2101501</v>
      </c>
      <c r="B691" s="82" t="s">
        <v>364</v>
      </c>
      <c r="C691" s="5">
        <v>120</v>
      </c>
      <c r="D691" s="52">
        <v>126.849983</v>
      </c>
    </row>
    <row r="692" ht="16" customHeight="1" spans="1:4">
      <c r="A692" s="81">
        <v>2101502</v>
      </c>
      <c r="B692" s="82" t="s">
        <v>365</v>
      </c>
      <c r="C692" s="5"/>
      <c r="D692" s="52">
        <v>0</v>
      </c>
    </row>
    <row r="693" ht="16" customHeight="1" spans="1:4">
      <c r="A693" s="81">
        <v>2101503</v>
      </c>
      <c r="B693" s="82" t="s">
        <v>366</v>
      </c>
      <c r="C693" s="5"/>
      <c r="D693" s="52">
        <v>0</v>
      </c>
    </row>
    <row r="694" ht="16" customHeight="1" spans="1:4">
      <c r="A694" s="81">
        <v>2101504</v>
      </c>
      <c r="B694" s="82" t="s">
        <v>405</v>
      </c>
      <c r="C694" s="5">
        <v>5</v>
      </c>
      <c r="D694" s="52">
        <v>5</v>
      </c>
    </row>
    <row r="695" ht="16" customHeight="1" spans="1:4">
      <c r="A695" s="81">
        <v>2101505</v>
      </c>
      <c r="B695" s="82" t="s">
        <v>859</v>
      </c>
      <c r="C695" s="5">
        <v>6</v>
      </c>
      <c r="D695" s="52">
        <v>13</v>
      </c>
    </row>
    <row r="696" ht="16" customHeight="1" spans="1:4">
      <c r="A696" s="81">
        <v>2101506</v>
      </c>
      <c r="B696" s="82" t="s">
        <v>860</v>
      </c>
      <c r="C696" s="5">
        <v>6</v>
      </c>
      <c r="D696" s="52">
        <v>10.1807</v>
      </c>
    </row>
    <row r="697" ht="16" customHeight="1" spans="1:4">
      <c r="A697" s="81">
        <v>2101550</v>
      </c>
      <c r="B697" s="82" t="s">
        <v>373</v>
      </c>
      <c r="C697" s="5"/>
      <c r="D697" s="52">
        <v>0</v>
      </c>
    </row>
    <row r="698" ht="16" customHeight="1" spans="1:4">
      <c r="A698" s="81">
        <v>2101599</v>
      </c>
      <c r="B698" s="82" t="s">
        <v>861</v>
      </c>
      <c r="C698" s="5">
        <v>60</v>
      </c>
      <c r="D698" s="52">
        <v>54.5</v>
      </c>
    </row>
    <row r="699" ht="16" customHeight="1" spans="1:4">
      <c r="A699" s="77">
        <v>21016</v>
      </c>
      <c r="B699" s="78" t="s">
        <v>862</v>
      </c>
      <c r="C699" s="79">
        <v>2</v>
      </c>
      <c r="D699" s="80">
        <v>84</v>
      </c>
    </row>
    <row r="700" ht="16" customHeight="1" spans="1:4">
      <c r="A700" s="77">
        <v>21099</v>
      </c>
      <c r="B700" s="78" t="s">
        <v>863</v>
      </c>
      <c r="C700" s="79">
        <v>1304</v>
      </c>
      <c r="D700" s="85">
        <v>1205.0434</v>
      </c>
    </row>
    <row r="701" ht="16" customHeight="1" spans="1:4">
      <c r="A701" s="73">
        <v>211</v>
      </c>
      <c r="B701" s="74" t="s">
        <v>109</v>
      </c>
      <c r="C701" s="75">
        <f>C702+C712+C716+C725+C732+C739+C745+C748+C751+C752+C753+C759+C760+C761+C772</f>
        <v>12252</v>
      </c>
      <c r="D701" s="76">
        <f>D702+D712+D716+D725+D732+D739+D745+D748+D751+D752+D753+D759+D760+D761+D772</f>
        <v>21611.516612</v>
      </c>
    </row>
    <row r="702" ht="16" customHeight="1" spans="1:4">
      <c r="A702" s="77">
        <v>21101</v>
      </c>
      <c r="B702" s="78" t="s">
        <v>864</v>
      </c>
      <c r="C702" s="79">
        <f>SUM(C703:C711)</f>
        <v>86</v>
      </c>
      <c r="D702" s="80">
        <f>SUM(D703:D711)</f>
        <v>74.695652</v>
      </c>
    </row>
    <row r="703" ht="16" customHeight="1" spans="1:4">
      <c r="A703" s="81">
        <v>2110101</v>
      </c>
      <c r="B703" s="82" t="s">
        <v>364</v>
      </c>
      <c r="C703" s="5">
        <v>66</v>
      </c>
      <c r="D703" s="52">
        <v>69.695652</v>
      </c>
    </row>
    <row r="704" ht="16" customHeight="1" spans="1:4">
      <c r="A704" s="81">
        <v>2110102</v>
      </c>
      <c r="B704" s="82" t="s">
        <v>365</v>
      </c>
      <c r="C704" s="5"/>
      <c r="D704" s="52">
        <v>0</v>
      </c>
    </row>
    <row r="705" ht="16" customHeight="1" spans="1:4">
      <c r="A705" s="81">
        <v>2110103</v>
      </c>
      <c r="B705" s="82" t="s">
        <v>366</v>
      </c>
      <c r="C705" s="5"/>
      <c r="D705" s="52">
        <v>0</v>
      </c>
    </row>
    <row r="706" ht="16" customHeight="1" spans="1:4">
      <c r="A706" s="81">
        <v>2110104</v>
      </c>
      <c r="B706" s="82" t="s">
        <v>865</v>
      </c>
      <c r="C706" s="5"/>
      <c r="D706" s="52">
        <v>0</v>
      </c>
    </row>
    <row r="707" ht="16" customHeight="1" spans="1:4">
      <c r="A707" s="81">
        <v>2110105</v>
      </c>
      <c r="B707" s="82" t="s">
        <v>866</v>
      </c>
      <c r="C707" s="5"/>
      <c r="D707" s="52">
        <v>0</v>
      </c>
    </row>
    <row r="708" ht="16" customHeight="1" spans="1:4">
      <c r="A708" s="81">
        <v>2110106</v>
      </c>
      <c r="B708" s="82" t="s">
        <v>867</v>
      </c>
      <c r="C708" s="5"/>
      <c r="D708" s="52">
        <v>0</v>
      </c>
    </row>
    <row r="709" ht="16" customHeight="1" spans="1:4">
      <c r="A709" s="81">
        <v>2110107</v>
      </c>
      <c r="B709" s="82" t="s">
        <v>868</v>
      </c>
      <c r="C709" s="5"/>
      <c r="D709" s="52">
        <v>0</v>
      </c>
    </row>
    <row r="710" ht="16" customHeight="1" spans="1:4">
      <c r="A710" s="81">
        <v>2110108</v>
      </c>
      <c r="B710" s="82" t="s">
        <v>869</v>
      </c>
      <c r="C710" s="5"/>
      <c r="D710" s="52">
        <v>0</v>
      </c>
    </row>
    <row r="711" ht="16" customHeight="1" spans="1:4">
      <c r="A711" s="81">
        <v>2110199</v>
      </c>
      <c r="B711" s="82" t="s">
        <v>870</v>
      </c>
      <c r="C711" s="5">
        <v>20</v>
      </c>
      <c r="D711" s="52">
        <v>5</v>
      </c>
    </row>
    <row r="712" ht="16" customHeight="1" spans="1:4">
      <c r="A712" s="77">
        <v>21102</v>
      </c>
      <c r="B712" s="78" t="s">
        <v>871</v>
      </c>
      <c r="C712" s="79">
        <f>SUM(C713:C715)</f>
        <v>0</v>
      </c>
      <c r="D712" s="80">
        <f>SUM(D713:D715)</f>
        <v>0</v>
      </c>
    </row>
    <row r="713" ht="16" customHeight="1" spans="1:4">
      <c r="A713" s="81">
        <v>2110203</v>
      </c>
      <c r="B713" s="82" t="s">
        <v>872</v>
      </c>
      <c r="C713" s="5"/>
      <c r="D713" s="52">
        <v>0</v>
      </c>
    </row>
    <row r="714" ht="16" customHeight="1" spans="1:4">
      <c r="A714" s="81">
        <v>2110204</v>
      </c>
      <c r="B714" s="82" t="s">
        <v>873</v>
      </c>
      <c r="C714" s="5"/>
      <c r="D714" s="52">
        <v>0</v>
      </c>
    </row>
    <row r="715" ht="16" customHeight="1" spans="1:4">
      <c r="A715" s="81">
        <v>2110299</v>
      </c>
      <c r="B715" s="82" t="s">
        <v>874</v>
      </c>
      <c r="C715" s="5"/>
      <c r="D715" s="52">
        <v>0</v>
      </c>
    </row>
    <row r="716" ht="16" customHeight="1" spans="1:4">
      <c r="A716" s="77">
        <v>21103</v>
      </c>
      <c r="B716" s="78" t="s">
        <v>875</v>
      </c>
      <c r="C716" s="79">
        <f>SUM(C717:C724)</f>
        <v>12115</v>
      </c>
      <c r="D716" s="80">
        <f>SUM(D717:D724)</f>
        <v>21529.62096</v>
      </c>
    </row>
    <row r="717" ht="16" customHeight="1" spans="1:4">
      <c r="A717" s="81">
        <v>2110301</v>
      </c>
      <c r="B717" s="82" t="s">
        <v>876</v>
      </c>
      <c r="C717" s="5"/>
      <c r="D717" s="52">
        <v>0</v>
      </c>
    </row>
    <row r="718" ht="16" customHeight="1" spans="1:4">
      <c r="A718" s="81">
        <v>2110302</v>
      </c>
      <c r="B718" s="82" t="s">
        <v>877</v>
      </c>
      <c r="C718" s="5">
        <v>7818</v>
      </c>
      <c r="D718" s="52">
        <v>12439.35489</v>
      </c>
    </row>
    <row r="719" ht="16" customHeight="1" spans="1:4">
      <c r="A719" s="81">
        <v>2110303</v>
      </c>
      <c r="B719" s="82" t="s">
        <v>878</v>
      </c>
      <c r="C719" s="5"/>
      <c r="D719" s="52">
        <v>0</v>
      </c>
    </row>
    <row r="720" ht="16" customHeight="1" spans="1:4">
      <c r="A720" s="81">
        <v>2110304</v>
      </c>
      <c r="B720" s="82" t="s">
        <v>879</v>
      </c>
      <c r="C720" s="5">
        <v>3604</v>
      </c>
      <c r="D720" s="52">
        <v>7000</v>
      </c>
    </row>
    <row r="721" ht="16" customHeight="1" spans="1:4">
      <c r="A721" s="81">
        <v>2110305</v>
      </c>
      <c r="B721" s="82" t="s">
        <v>880</v>
      </c>
      <c r="C721" s="5"/>
      <c r="D721" s="52">
        <v>0</v>
      </c>
    </row>
    <row r="722" ht="16" customHeight="1" spans="1:4">
      <c r="A722" s="81">
        <v>2110306</v>
      </c>
      <c r="B722" s="82" t="s">
        <v>881</v>
      </c>
      <c r="C722" s="5"/>
      <c r="D722" s="52">
        <v>0</v>
      </c>
    </row>
    <row r="723" ht="16" customHeight="1" spans="1:4">
      <c r="A723" s="81">
        <v>2110307</v>
      </c>
      <c r="B723" s="82" t="s">
        <v>882</v>
      </c>
      <c r="C723" s="5"/>
      <c r="D723" s="52">
        <v>0</v>
      </c>
    </row>
    <row r="724" ht="16" customHeight="1" spans="1:4">
      <c r="A724" s="81">
        <v>2110399</v>
      </c>
      <c r="B724" s="82" t="s">
        <v>883</v>
      </c>
      <c r="C724" s="5">
        <v>693</v>
      </c>
      <c r="D724" s="52">
        <v>2090.26607</v>
      </c>
    </row>
    <row r="725" ht="16" customHeight="1" spans="1:4">
      <c r="A725" s="77">
        <v>21104</v>
      </c>
      <c r="B725" s="78" t="s">
        <v>884</v>
      </c>
      <c r="C725" s="79">
        <f>SUM(C726:C731)</f>
        <v>45</v>
      </c>
      <c r="D725" s="80">
        <f>SUM(D726:D731)</f>
        <v>1.2</v>
      </c>
    </row>
    <row r="726" ht="16" customHeight="1" spans="1:4">
      <c r="A726" s="81">
        <v>2110401</v>
      </c>
      <c r="B726" s="82" t="s">
        <v>885</v>
      </c>
      <c r="C726" s="5"/>
      <c r="D726" s="52">
        <v>0</v>
      </c>
    </row>
    <row r="727" ht="16" customHeight="1" spans="1:4">
      <c r="A727" s="81">
        <v>2110402</v>
      </c>
      <c r="B727" s="82" t="s">
        <v>886</v>
      </c>
      <c r="C727" s="5">
        <v>45</v>
      </c>
      <c r="D727" s="52">
        <v>1.2</v>
      </c>
    </row>
    <row r="728" ht="16" customHeight="1" spans="1:4">
      <c r="A728" s="81">
        <v>2110404</v>
      </c>
      <c r="B728" s="82" t="s">
        <v>887</v>
      </c>
      <c r="C728" s="5"/>
      <c r="D728" s="52">
        <v>0</v>
      </c>
    </row>
    <row r="729" ht="16" customHeight="1" spans="1:4">
      <c r="A729" s="81">
        <v>2110405</v>
      </c>
      <c r="B729" s="82" t="s">
        <v>888</v>
      </c>
      <c r="C729" s="5"/>
      <c r="D729" s="52">
        <v>0</v>
      </c>
    </row>
    <row r="730" ht="16" customHeight="1" spans="1:4">
      <c r="A730" s="81">
        <v>2110406</v>
      </c>
      <c r="B730" s="82" t="s">
        <v>889</v>
      </c>
      <c r="C730" s="5"/>
      <c r="D730" s="52">
        <v>0</v>
      </c>
    </row>
    <row r="731" ht="16" customHeight="1" spans="1:4">
      <c r="A731" s="81">
        <v>2110499</v>
      </c>
      <c r="B731" s="82" t="s">
        <v>890</v>
      </c>
      <c r="C731" s="5"/>
      <c r="D731" s="52">
        <v>0</v>
      </c>
    </row>
    <row r="732" ht="16" customHeight="1" spans="1:4">
      <c r="A732" s="77">
        <v>21105</v>
      </c>
      <c r="B732" s="78" t="s">
        <v>891</v>
      </c>
      <c r="C732" s="79">
        <f>SUM(C733:C738)</f>
        <v>0</v>
      </c>
      <c r="D732" s="80">
        <f>SUM(D733:D738)</f>
        <v>0</v>
      </c>
    </row>
    <row r="733" ht="16" customHeight="1" spans="1:4">
      <c r="A733" s="81">
        <v>2110501</v>
      </c>
      <c r="B733" s="82" t="s">
        <v>892</v>
      </c>
      <c r="C733" s="5"/>
      <c r="D733" s="52">
        <v>0</v>
      </c>
    </row>
    <row r="734" ht="16" customHeight="1" spans="1:4">
      <c r="A734" s="81">
        <v>2110502</v>
      </c>
      <c r="B734" s="82" t="s">
        <v>893</v>
      </c>
      <c r="C734" s="5"/>
      <c r="D734" s="52">
        <v>0</v>
      </c>
    </row>
    <row r="735" ht="16" customHeight="1" spans="1:4">
      <c r="A735" s="81">
        <v>2110503</v>
      </c>
      <c r="B735" s="82" t="s">
        <v>894</v>
      </c>
      <c r="C735" s="5"/>
      <c r="D735" s="52">
        <v>0</v>
      </c>
    </row>
    <row r="736" ht="16" customHeight="1" spans="1:4">
      <c r="A736" s="81">
        <v>2110506</v>
      </c>
      <c r="B736" s="82" t="s">
        <v>895</v>
      </c>
      <c r="C736" s="5"/>
      <c r="D736" s="52">
        <v>0</v>
      </c>
    </row>
    <row r="737" ht="16" customHeight="1" spans="1:4">
      <c r="A737" s="81">
        <v>2110507</v>
      </c>
      <c r="B737" s="82" t="s">
        <v>896</v>
      </c>
      <c r="C737" s="5"/>
      <c r="D737" s="52">
        <v>0</v>
      </c>
    </row>
    <row r="738" ht="16" customHeight="1" spans="1:4">
      <c r="A738" s="81">
        <v>2110599</v>
      </c>
      <c r="B738" s="82" t="s">
        <v>897</v>
      </c>
      <c r="C738" s="5"/>
      <c r="D738" s="52">
        <v>0</v>
      </c>
    </row>
    <row r="739" ht="16" customHeight="1" spans="1:4">
      <c r="A739" s="77">
        <v>21106</v>
      </c>
      <c r="B739" s="78" t="s">
        <v>898</v>
      </c>
      <c r="C739" s="79">
        <f>SUM(C740:C744)</f>
        <v>0</v>
      </c>
      <c r="D739" s="80">
        <f>SUM(D740:D744)</f>
        <v>0</v>
      </c>
    </row>
    <row r="740" ht="16" customHeight="1" spans="1:4">
      <c r="A740" s="81">
        <v>2110602</v>
      </c>
      <c r="B740" s="82" t="s">
        <v>899</v>
      </c>
      <c r="C740" s="5"/>
      <c r="D740" s="52">
        <v>0</v>
      </c>
    </row>
    <row r="741" ht="16" customHeight="1" spans="1:4">
      <c r="A741" s="81">
        <v>2110603</v>
      </c>
      <c r="B741" s="82" t="s">
        <v>900</v>
      </c>
      <c r="C741" s="5"/>
      <c r="D741" s="52">
        <v>0</v>
      </c>
    </row>
    <row r="742" ht="16" customHeight="1" spans="1:4">
      <c r="A742" s="81">
        <v>2110604</v>
      </c>
      <c r="B742" s="82" t="s">
        <v>901</v>
      </c>
      <c r="C742" s="5"/>
      <c r="D742" s="52">
        <v>0</v>
      </c>
    </row>
    <row r="743" ht="16" customHeight="1" spans="1:4">
      <c r="A743" s="81">
        <v>2110605</v>
      </c>
      <c r="B743" s="82" t="s">
        <v>902</v>
      </c>
      <c r="C743" s="5"/>
      <c r="D743" s="52">
        <v>0</v>
      </c>
    </row>
    <row r="744" ht="16" customHeight="1" spans="1:4">
      <c r="A744" s="81">
        <v>2110699</v>
      </c>
      <c r="B744" s="82" t="s">
        <v>903</v>
      </c>
      <c r="C744" s="5"/>
      <c r="D744" s="52">
        <v>0</v>
      </c>
    </row>
    <row r="745" ht="16" customHeight="1" spans="1:4">
      <c r="A745" s="77">
        <v>21107</v>
      </c>
      <c r="B745" s="78" t="s">
        <v>904</v>
      </c>
      <c r="C745" s="79"/>
      <c r="D745" s="80"/>
    </row>
    <row r="746" ht="16" customHeight="1" spans="1:4">
      <c r="A746" s="81">
        <v>2110704</v>
      </c>
      <c r="B746" s="82" t="s">
        <v>905</v>
      </c>
      <c r="C746" s="5"/>
      <c r="D746" s="52">
        <v>0</v>
      </c>
    </row>
    <row r="747" ht="16" customHeight="1" spans="1:4">
      <c r="A747" s="81">
        <v>2110799</v>
      </c>
      <c r="B747" s="82" t="s">
        <v>906</v>
      </c>
      <c r="C747" s="5"/>
      <c r="D747" s="52">
        <v>0</v>
      </c>
    </row>
    <row r="748" ht="16" customHeight="1" spans="1:4">
      <c r="A748" s="77">
        <v>21108</v>
      </c>
      <c r="B748" s="78" t="s">
        <v>907</v>
      </c>
      <c r="C748" s="79"/>
      <c r="D748" s="80"/>
    </row>
    <row r="749" ht="16" customHeight="1" spans="1:4">
      <c r="A749" s="81">
        <v>2110804</v>
      </c>
      <c r="B749" s="82" t="s">
        <v>908</v>
      </c>
      <c r="C749" s="5"/>
      <c r="D749" s="52">
        <v>0</v>
      </c>
    </row>
    <row r="750" ht="16" customHeight="1" spans="1:4">
      <c r="A750" s="81">
        <v>2110899</v>
      </c>
      <c r="B750" s="82" t="s">
        <v>909</v>
      </c>
      <c r="C750" s="5"/>
      <c r="D750" s="52">
        <v>0</v>
      </c>
    </row>
    <row r="751" ht="16" customHeight="1" spans="1:4">
      <c r="A751" s="77">
        <v>21109</v>
      </c>
      <c r="B751" s="78" t="s">
        <v>910</v>
      </c>
      <c r="C751" s="79"/>
      <c r="D751" s="80"/>
    </row>
    <row r="752" ht="16" customHeight="1" spans="1:4">
      <c r="A752" s="77">
        <v>21110</v>
      </c>
      <c r="B752" s="78" t="s">
        <v>911</v>
      </c>
      <c r="C752" s="79">
        <v>6</v>
      </c>
      <c r="D752" s="80">
        <v>6</v>
      </c>
    </row>
    <row r="753" ht="16" customHeight="1" spans="1:4">
      <c r="A753" s="77">
        <v>21111</v>
      </c>
      <c r="B753" s="78" t="s">
        <v>912</v>
      </c>
      <c r="C753" s="79"/>
      <c r="D753" s="80"/>
    </row>
    <row r="754" ht="16" customHeight="1" spans="1:4">
      <c r="A754" s="81">
        <v>2111101</v>
      </c>
      <c r="B754" s="82" t="s">
        <v>913</v>
      </c>
      <c r="C754" s="5"/>
      <c r="D754" s="52">
        <v>0</v>
      </c>
    </row>
    <row r="755" ht="16" customHeight="1" spans="1:4">
      <c r="A755" s="81">
        <v>2111102</v>
      </c>
      <c r="B755" s="82" t="s">
        <v>914</v>
      </c>
      <c r="C755" s="5"/>
      <c r="D755" s="52">
        <v>0</v>
      </c>
    </row>
    <row r="756" ht="16" customHeight="1" spans="1:4">
      <c r="A756" s="81">
        <v>2111103</v>
      </c>
      <c r="B756" s="82" t="s">
        <v>915</v>
      </c>
      <c r="C756" s="5"/>
      <c r="D756" s="52">
        <v>0</v>
      </c>
    </row>
    <row r="757" ht="16" customHeight="1" spans="1:4">
      <c r="A757" s="81">
        <v>2111104</v>
      </c>
      <c r="B757" s="82" t="s">
        <v>916</v>
      </c>
      <c r="C757" s="5"/>
      <c r="D757" s="52">
        <v>0</v>
      </c>
    </row>
    <row r="758" ht="16" customHeight="1" spans="1:4">
      <c r="A758" s="81">
        <v>2111199</v>
      </c>
      <c r="B758" s="82" t="s">
        <v>917</v>
      </c>
      <c r="C758" s="5"/>
      <c r="D758" s="52">
        <v>0</v>
      </c>
    </row>
    <row r="759" ht="16" customHeight="1" spans="1:4">
      <c r="A759" s="77">
        <v>21112</v>
      </c>
      <c r="B759" s="78" t="s">
        <v>918</v>
      </c>
      <c r="C759" s="79"/>
      <c r="D759" s="80"/>
    </row>
    <row r="760" ht="16" customHeight="1" spans="1:4">
      <c r="A760" s="77">
        <v>21113</v>
      </c>
      <c r="B760" s="78" t="s">
        <v>919</v>
      </c>
      <c r="C760" s="79"/>
      <c r="D760" s="80"/>
    </row>
    <row r="761" ht="16" customHeight="1" spans="1:4">
      <c r="A761" s="77">
        <v>21114</v>
      </c>
      <c r="B761" s="78" t="s">
        <v>920</v>
      </c>
      <c r="C761" s="79"/>
      <c r="D761" s="80"/>
    </row>
    <row r="762" ht="16" customHeight="1" spans="1:4">
      <c r="A762" s="81">
        <v>2111401</v>
      </c>
      <c r="B762" s="82" t="s">
        <v>364</v>
      </c>
      <c r="C762" s="5"/>
      <c r="D762" s="52">
        <v>0</v>
      </c>
    </row>
    <row r="763" ht="16" customHeight="1" spans="1:4">
      <c r="A763" s="81">
        <v>2111402</v>
      </c>
      <c r="B763" s="82" t="s">
        <v>365</v>
      </c>
      <c r="C763" s="5"/>
      <c r="D763" s="52">
        <v>0</v>
      </c>
    </row>
    <row r="764" ht="16" customHeight="1" spans="1:4">
      <c r="A764" s="81">
        <v>2111403</v>
      </c>
      <c r="B764" s="82" t="s">
        <v>366</v>
      </c>
      <c r="C764" s="5"/>
      <c r="D764" s="52">
        <v>0</v>
      </c>
    </row>
    <row r="765" ht="16" customHeight="1" spans="1:4">
      <c r="A765" s="81">
        <v>2111406</v>
      </c>
      <c r="B765" s="82" t="s">
        <v>921</v>
      </c>
      <c r="C765" s="5"/>
      <c r="D765" s="52">
        <v>0</v>
      </c>
    </row>
    <row r="766" ht="16" customHeight="1" spans="1:4">
      <c r="A766" s="81">
        <v>2111407</v>
      </c>
      <c r="B766" s="82" t="s">
        <v>922</v>
      </c>
      <c r="C766" s="5"/>
      <c r="D766" s="52">
        <v>0</v>
      </c>
    </row>
    <row r="767" ht="16" customHeight="1" spans="1:4">
      <c r="A767" s="81">
        <v>2111408</v>
      </c>
      <c r="B767" s="82" t="s">
        <v>923</v>
      </c>
      <c r="C767" s="5"/>
      <c r="D767" s="52">
        <v>0</v>
      </c>
    </row>
    <row r="768" ht="16" customHeight="1" spans="1:4">
      <c r="A768" s="81">
        <v>2111411</v>
      </c>
      <c r="B768" s="82" t="s">
        <v>405</v>
      </c>
      <c r="C768" s="5"/>
      <c r="D768" s="52">
        <v>0</v>
      </c>
    </row>
    <row r="769" ht="16" customHeight="1" spans="1:4">
      <c r="A769" s="81">
        <v>2111413</v>
      </c>
      <c r="B769" s="82" t="s">
        <v>924</v>
      </c>
      <c r="C769" s="5"/>
      <c r="D769" s="52">
        <v>0</v>
      </c>
    </row>
    <row r="770" ht="16" customHeight="1" spans="1:4">
      <c r="A770" s="81">
        <v>2111450</v>
      </c>
      <c r="B770" s="82" t="s">
        <v>373</v>
      </c>
      <c r="C770" s="5"/>
      <c r="D770" s="52">
        <v>0</v>
      </c>
    </row>
    <row r="771" ht="16" customHeight="1" spans="1:4">
      <c r="A771" s="81">
        <v>2111499</v>
      </c>
      <c r="B771" s="82" t="s">
        <v>925</v>
      </c>
      <c r="C771" s="5"/>
      <c r="D771" s="52">
        <v>0</v>
      </c>
    </row>
    <row r="772" ht="16" customHeight="1" spans="1:4">
      <c r="A772" s="77">
        <v>2119999</v>
      </c>
      <c r="B772" s="78" t="s">
        <v>926</v>
      </c>
      <c r="C772" s="79"/>
      <c r="D772" s="80"/>
    </row>
    <row r="773" ht="16" customHeight="1" spans="1:4">
      <c r="A773" s="73">
        <v>212</v>
      </c>
      <c r="B773" s="74" t="s">
        <v>110</v>
      </c>
      <c r="C773" s="75">
        <f>C774+C785+C786+C789+C790+C791</f>
        <v>18577</v>
      </c>
      <c r="D773" s="76">
        <f>D774+D785+D786+D789+D790+D791</f>
        <v>13418.024844</v>
      </c>
    </row>
    <row r="774" ht="16" customHeight="1" spans="1:4">
      <c r="A774" s="77">
        <v>21201</v>
      </c>
      <c r="B774" s="78" t="s">
        <v>927</v>
      </c>
      <c r="C774" s="79">
        <f>SUM(C775:C784)</f>
        <v>2501</v>
      </c>
      <c r="D774" s="80">
        <f>SUM(D775:D784)</f>
        <v>5182.54745</v>
      </c>
    </row>
    <row r="775" ht="16" customHeight="1" spans="1:4">
      <c r="A775" s="81">
        <v>2120101</v>
      </c>
      <c r="B775" s="82" t="s">
        <v>364</v>
      </c>
      <c r="C775" s="5">
        <v>1746</v>
      </c>
      <c r="D775" s="52">
        <v>1924.79805</v>
      </c>
    </row>
    <row r="776" ht="16" customHeight="1" spans="1:4">
      <c r="A776" s="81">
        <v>2120102</v>
      </c>
      <c r="B776" s="82" t="s">
        <v>365</v>
      </c>
      <c r="C776" s="5">
        <v>329</v>
      </c>
      <c r="D776" s="52">
        <v>95.7</v>
      </c>
    </row>
    <row r="777" ht="16" customHeight="1" spans="1:4">
      <c r="A777" s="81">
        <v>2120103</v>
      </c>
      <c r="B777" s="82" t="s">
        <v>366</v>
      </c>
      <c r="C777" s="5"/>
      <c r="D777" s="52">
        <v>0</v>
      </c>
    </row>
    <row r="778" ht="16" customHeight="1" spans="1:4">
      <c r="A778" s="81">
        <v>2120104</v>
      </c>
      <c r="B778" s="82" t="s">
        <v>928</v>
      </c>
      <c r="C778" s="5">
        <v>426</v>
      </c>
      <c r="D778" s="52">
        <v>360</v>
      </c>
    </row>
    <row r="779" ht="16" customHeight="1" spans="1:4">
      <c r="A779" s="81">
        <v>2120105</v>
      </c>
      <c r="B779" s="82" t="s">
        <v>929</v>
      </c>
      <c r="C779" s="5"/>
      <c r="D779" s="52">
        <v>0</v>
      </c>
    </row>
    <row r="780" ht="16" customHeight="1" spans="1:4">
      <c r="A780" s="81">
        <v>2120106</v>
      </c>
      <c r="B780" s="82" t="s">
        <v>930</v>
      </c>
      <c r="C780" s="5"/>
      <c r="D780" s="52">
        <v>0</v>
      </c>
    </row>
    <row r="781" ht="16" customHeight="1" spans="1:4">
      <c r="A781" s="81">
        <v>2120107</v>
      </c>
      <c r="B781" s="82" t="s">
        <v>931</v>
      </c>
      <c r="C781" s="5"/>
      <c r="D781" s="52">
        <v>0</v>
      </c>
    </row>
    <row r="782" ht="16" customHeight="1" spans="1:4">
      <c r="A782" s="81">
        <v>2120109</v>
      </c>
      <c r="B782" s="82" t="s">
        <v>932</v>
      </c>
      <c r="C782" s="5"/>
      <c r="D782" s="52">
        <v>0</v>
      </c>
    </row>
    <row r="783" ht="16" customHeight="1" spans="1:4">
      <c r="A783" s="81">
        <v>2120110</v>
      </c>
      <c r="B783" s="82" t="s">
        <v>933</v>
      </c>
      <c r="C783" s="5"/>
      <c r="D783" s="52">
        <v>0</v>
      </c>
    </row>
    <row r="784" ht="16" customHeight="1" spans="1:4">
      <c r="A784" s="81">
        <v>2120199</v>
      </c>
      <c r="B784" s="82" t="s">
        <v>934</v>
      </c>
      <c r="C784" s="5"/>
      <c r="D784" s="52">
        <v>2802.0494</v>
      </c>
    </row>
    <row r="785" ht="16" customHeight="1" spans="1:4">
      <c r="A785" s="77">
        <v>21202</v>
      </c>
      <c r="B785" s="78" t="s">
        <v>935</v>
      </c>
      <c r="C785" s="79">
        <v>1809</v>
      </c>
      <c r="D785" s="80"/>
    </row>
    <row r="786" ht="16" customHeight="1" spans="1:4">
      <c r="A786" s="77">
        <v>21203</v>
      </c>
      <c r="B786" s="78" t="s">
        <v>936</v>
      </c>
      <c r="C786" s="79">
        <f>SUM(C787:C788)</f>
        <v>10019</v>
      </c>
      <c r="D786" s="80">
        <f>SUM(D787:D788)</f>
        <v>4242.414987</v>
      </c>
    </row>
    <row r="787" ht="16" customHeight="1" spans="1:4">
      <c r="A787" s="81">
        <v>2120303</v>
      </c>
      <c r="B787" s="82" t="s">
        <v>937</v>
      </c>
      <c r="C787" s="5">
        <v>8491</v>
      </c>
      <c r="D787" s="52">
        <v>4181.225887</v>
      </c>
    </row>
    <row r="788" ht="16" customHeight="1" spans="1:4">
      <c r="A788" s="81">
        <v>2120399</v>
      </c>
      <c r="B788" s="82" t="s">
        <v>938</v>
      </c>
      <c r="C788" s="5">
        <v>1528</v>
      </c>
      <c r="D788" s="52">
        <v>61.1891</v>
      </c>
    </row>
    <row r="789" ht="16" customHeight="1" spans="1:4">
      <c r="A789" s="77">
        <v>21205</v>
      </c>
      <c r="B789" s="78" t="s">
        <v>939</v>
      </c>
      <c r="C789" s="79">
        <v>4027</v>
      </c>
      <c r="D789" s="80">
        <v>3863.612407</v>
      </c>
    </row>
    <row r="790" ht="16" customHeight="1" spans="1:4">
      <c r="A790" s="77">
        <v>21206</v>
      </c>
      <c r="B790" s="78" t="s">
        <v>940</v>
      </c>
      <c r="C790" s="79"/>
      <c r="D790" s="80"/>
    </row>
    <row r="791" ht="16" customHeight="1" spans="1:4">
      <c r="A791" s="77">
        <v>21299</v>
      </c>
      <c r="B791" s="78" t="s">
        <v>941</v>
      </c>
      <c r="C791" s="79">
        <v>221</v>
      </c>
      <c r="D791" s="80">
        <v>129.45</v>
      </c>
    </row>
    <row r="792" ht="16" customHeight="1" spans="1:4">
      <c r="A792" s="73">
        <v>213</v>
      </c>
      <c r="B792" s="74" t="s">
        <v>111</v>
      </c>
      <c r="C792" s="75">
        <f>C793+C819+C841+C869+C880+C887+C893+C896</f>
        <v>63968</v>
      </c>
      <c r="D792" s="76">
        <f>D793+D819+D841+D869+D880+D887+D893+D896</f>
        <v>75860.571808</v>
      </c>
    </row>
    <row r="793" ht="16" customHeight="1" spans="1:4">
      <c r="A793" s="77">
        <v>21301</v>
      </c>
      <c r="B793" s="78" t="s">
        <v>942</v>
      </c>
      <c r="C793" s="79">
        <f>SUM(C794:C818)</f>
        <v>38126</v>
      </c>
      <c r="D793" s="80">
        <f>SUM(D794:D818)</f>
        <v>23064.888654</v>
      </c>
    </row>
    <row r="794" ht="16" customHeight="1" spans="1:4">
      <c r="A794" s="81">
        <v>2130101</v>
      </c>
      <c r="B794" s="82" t="s">
        <v>364</v>
      </c>
      <c r="C794" s="5">
        <v>1083</v>
      </c>
      <c r="D794" s="52">
        <v>1022.89928</v>
      </c>
    </row>
    <row r="795" ht="16" customHeight="1" spans="1:4">
      <c r="A795" s="81">
        <v>2130102</v>
      </c>
      <c r="B795" s="82" t="s">
        <v>365</v>
      </c>
      <c r="C795" s="5">
        <v>391</v>
      </c>
      <c r="D795" s="52">
        <v>289</v>
      </c>
    </row>
    <row r="796" ht="16" customHeight="1" spans="1:4">
      <c r="A796" s="81">
        <v>2130103</v>
      </c>
      <c r="B796" s="82" t="s">
        <v>366</v>
      </c>
      <c r="C796" s="5"/>
      <c r="D796" s="52">
        <v>0</v>
      </c>
    </row>
    <row r="797" ht="16" customHeight="1" spans="1:4">
      <c r="A797" s="81">
        <v>2130104</v>
      </c>
      <c r="B797" s="82" t="s">
        <v>373</v>
      </c>
      <c r="C797" s="5">
        <v>1881</v>
      </c>
      <c r="D797" s="52">
        <v>497.2096</v>
      </c>
    </row>
    <row r="798" ht="16" customHeight="1" spans="1:4">
      <c r="A798" s="81">
        <v>2130105</v>
      </c>
      <c r="B798" s="82" t="s">
        <v>943</v>
      </c>
      <c r="C798" s="5"/>
      <c r="D798" s="52">
        <v>0</v>
      </c>
    </row>
    <row r="799" ht="16" customHeight="1" spans="1:4">
      <c r="A799" s="81">
        <v>2130106</v>
      </c>
      <c r="B799" s="82" t="s">
        <v>944</v>
      </c>
      <c r="C799" s="5">
        <v>29</v>
      </c>
      <c r="D799" s="52">
        <v>0.75</v>
      </c>
    </row>
    <row r="800" ht="16" customHeight="1" spans="1:4">
      <c r="A800" s="81">
        <v>2130108</v>
      </c>
      <c r="B800" s="82" t="s">
        <v>945</v>
      </c>
      <c r="C800" s="5">
        <v>636</v>
      </c>
      <c r="D800" s="52">
        <v>1004.4208</v>
      </c>
    </row>
    <row r="801" ht="16" customHeight="1" spans="1:4">
      <c r="A801" s="81">
        <v>2130109</v>
      </c>
      <c r="B801" s="82" t="s">
        <v>946</v>
      </c>
      <c r="C801" s="5">
        <v>51</v>
      </c>
      <c r="D801" s="52">
        <v>61.9437</v>
      </c>
    </row>
    <row r="802" ht="16" customHeight="1" spans="1:4">
      <c r="A802" s="81">
        <v>2130110</v>
      </c>
      <c r="B802" s="82" t="s">
        <v>947</v>
      </c>
      <c r="C802" s="5">
        <v>7</v>
      </c>
      <c r="D802" s="52">
        <v>7.5</v>
      </c>
    </row>
    <row r="803" ht="16" customHeight="1" spans="1:4">
      <c r="A803" s="81">
        <v>2130111</v>
      </c>
      <c r="B803" s="82" t="s">
        <v>948</v>
      </c>
      <c r="C803" s="5">
        <v>18</v>
      </c>
      <c r="D803" s="52">
        <v>15</v>
      </c>
    </row>
    <row r="804" ht="16" customHeight="1" spans="1:4">
      <c r="A804" s="81">
        <v>2130112</v>
      </c>
      <c r="B804" s="82" t="s">
        <v>949</v>
      </c>
      <c r="C804" s="5">
        <v>79</v>
      </c>
      <c r="D804" s="52">
        <v>71.2865</v>
      </c>
    </row>
    <row r="805" ht="16" customHeight="1" spans="1:4">
      <c r="A805" s="81">
        <v>2130114</v>
      </c>
      <c r="B805" s="82" t="s">
        <v>950</v>
      </c>
      <c r="C805" s="5"/>
      <c r="D805" s="52">
        <v>0</v>
      </c>
    </row>
    <row r="806" ht="16" customHeight="1" spans="1:4">
      <c r="A806" s="81">
        <v>2130119</v>
      </c>
      <c r="B806" s="82" t="s">
        <v>951</v>
      </c>
      <c r="C806" s="5">
        <v>1</v>
      </c>
      <c r="D806" s="52">
        <v>24.2</v>
      </c>
    </row>
    <row r="807" ht="16" customHeight="1" spans="1:4">
      <c r="A807" s="81">
        <v>2130120</v>
      </c>
      <c r="B807" s="82" t="s">
        <v>952</v>
      </c>
      <c r="C807" s="5"/>
      <c r="D807" s="52">
        <v>0</v>
      </c>
    </row>
    <row r="808" ht="16" customHeight="1" spans="1:4">
      <c r="A808" s="81">
        <v>2130121</v>
      </c>
      <c r="B808" s="82" t="s">
        <v>953</v>
      </c>
      <c r="C808" s="5"/>
      <c r="D808" s="52">
        <v>0</v>
      </c>
    </row>
    <row r="809" ht="16" customHeight="1" spans="1:4">
      <c r="A809" s="81">
        <v>2130122</v>
      </c>
      <c r="B809" s="82" t="s">
        <v>954</v>
      </c>
      <c r="C809" s="5">
        <v>830</v>
      </c>
      <c r="D809" s="52">
        <v>1274.94333</v>
      </c>
    </row>
    <row r="810" ht="16" customHeight="1" spans="1:4">
      <c r="A810" s="81">
        <v>2130124</v>
      </c>
      <c r="B810" s="82" t="s">
        <v>955</v>
      </c>
      <c r="C810" s="5">
        <v>128</v>
      </c>
      <c r="D810" s="52">
        <v>32.28238</v>
      </c>
    </row>
    <row r="811" ht="16" customHeight="1" spans="1:4">
      <c r="A811" s="81">
        <v>2130125</v>
      </c>
      <c r="B811" s="82" t="s">
        <v>956</v>
      </c>
      <c r="C811" s="5">
        <v>7</v>
      </c>
      <c r="D811" s="52">
        <v>135</v>
      </c>
    </row>
    <row r="812" ht="16" customHeight="1" spans="1:4">
      <c r="A812" s="81">
        <v>2130126</v>
      </c>
      <c r="B812" s="82" t="s">
        <v>957</v>
      </c>
      <c r="C812" s="5">
        <v>4693</v>
      </c>
      <c r="D812" s="84">
        <v>3270.211</v>
      </c>
    </row>
    <row r="813" ht="16" customHeight="1" spans="1:4">
      <c r="A813" s="81">
        <v>2130135</v>
      </c>
      <c r="B813" s="82" t="s">
        <v>958</v>
      </c>
      <c r="C813" s="5">
        <v>831</v>
      </c>
      <c r="D813" s="52">
        <v>692.0262</v>
      </c>
    </row>
    <row r="814" ht="16" customHeight="1" spans="1:4">
      <c r="A814" s="81">
        <v>2130142</v>
      </c>
      <c r="B814" s="82" t="s">
        <v>959</v>
      </c>
      <c r="C814" s="5">
        <v>450</v>
      </c>
      <c r="D814" s="84">
        <f>213.0433+300</f>
        <v>513.0433</v>
      </c>
    </row>
    <row r="815" ht="16" customHeight="1" spans="1:4">
      <c r="A815" s="81">
        <v>2130148</v>
      </c>
      <c r="B815" s="82" t="s">
        <v>960</v>
      </c>
      <c r="C815" s="5">
        <v>1096</v>
      </c>
      <c r="D815" s="52">
        <v>3745.389516</v>
      </c>
    </row>
    <row r="816" ht="16" customHeight="1" spans="1:4">
      <c r="A816" s="81">
        <v>2130152</v>
      </c>
      <c r="B816" s="82" t="s">
        <v>961</v>
      </c>
      <c r="C816" s="5"/>
      <c r="D816" s="52">
        <v>0</v>
      </c>
    </row>
    <row r="817" ht="16" customHeight="1" spans="1:4">
      <c r="A817" s="81">
        <v>2130153</v>
      </c>
      <c r="B817" s="82" t="s">
        <v>962</v>
      </c>
      <c r="C817" s="5">
        <v>814</v>
      </c>
      <c r="D817" s="52">
        <v>3662.553048</v>
      </c>
    </row>
    <row r="818" ht="16" customHeight="1" spans="1:4">
      <c r="A818" s="81">
        <v>2130199</v>
      </c>
      <c r="B818" s="82" t="s">
        <v>963</v>
      </c>
      <c r="C818" s="5">
        <v>25101</v>
      </c>
      <c r="D818" s="52">
        <v>6745.23</v>
      </c>
    </row>
    <row r="819" ht="16" customHeight="1" spans="1:4">
      <c r="A819" s="77">
        <v>21302</v>
      </c>
      <c r="B819" s="78" t="s">
        <v>964</v>
      </c>
      <c r="C819" s="79">
        <f>SUM(C820:C840)</f>
        <v>706</v>
      </c>
      <c r="D819" s="80">
        <f>SUM(D820:D840)</f>
        <v>77.520153</v>
      </c>
    </row>
    <row r="820" ht="16" customHeight="1" spans="1:4">
      <c r="A820" s="81">
        <v>2130201</v>
      </c>
      <c r="B820" s="82" t="s">
        <v>364</v>
      </c>
      <c r="C820" s="5"/>
      <c r="D820" s="52">
        <v>0</v>
      </c>
    </row>
    <row r="821" ht="16" customHeight="1" spans="1:4">
      <c r="A821" s="81">
        <v>2130202</v>
      </c>
      <c r="B821" s="82" t="s">
        <v>365</v>
      </c>
      <c r="C821" s="5"/>
      <c r="D821" s="52">
        <v>0</v>
      </c>
    </row>
    <row r="822" ht="16" customHeight="1" spans="1:4">
      <c r="A822" s="81">
        <v>2130203</v>
      </c>
      <c r="B822" s="82" t="s">
        <v>366</v>
      </c>
      <c r="C822" s="5"/>
      <c r="D822" s="52">
        <v>0</v>
      </c>
    </row>
    <row r="823" ht="16" customHeight="1" spans="1:4">
      <c r="A823" s="81">
        <v>2130204</v>
      </c>
      <c r="B823" s="82" t="s">
        <v>965</v>
      </c>
      <c r="C823" s="5"/>
      <c r="D823" s="52">
        <v>0</v>
      </c>
    </row>
    <row r="824" ht="16" customHeight="1" spans="1:4">
      <c r="A824" s="81">
        <v>2130205</v>
      </c>
      <c r="B824" s="82" t="s">
        <v>966</v>
      </c>
      <c r="C824" s="5">
        <v>76</v>
      </c>
      <c r="D824" s="52">
        <v>1</v>
      </c>
    </row>
    <row r="825" ht="16" customHeight="1" spans="1:4">
      <c r="A825" s="81">
        <v>2130206</v>
      </c>
      <c r="B825" s="82" t="s">
        <v>967</v>
      </c>
      <c r="C825" s="5"/>
      <c r="D825" s="52">
        <v>0</v>
      </c>
    </row>
    <row r="826" ht="16" customHeight="1" spans="1:4">
      <c r="A826" s="81">
        <v>2130207</v>
      </c>
      <c r="B826" s="82" t="s">
        <v>968</v>
      </c>
      <c r="C826" s="5">
        <v>8</v>
      </c>
      <c r="D826" s="52">
        <v>0</v>
      </c>
    </row>
    <row r="827" ht="16" customHeight="1" spans="1:4">
      <c r="A827" s="81">
        <v>2130209</v>
      </c>
      <c r="B827" s="82" t="s">
        <v>969</v>
      </c>
      <c r="C827" s="5">
        <v>303</v>
      </c>
      <c r="D827" s="52">
        <v>16.083669</v>
      </c>
    </row>
    <row r="828" ht="16" customHeight="1" spans="1:4">
      <c r="A828" s="81">
        <v>2130211</v>
      </c>
      <c r="B828" s="82" t="s">
        <v>970</v>
      </c>
      <c r="C828" s="5"/>
      <c r="D828" s="52">
        <v>0</v>
      </c>
    </row>
    <row r="829" ht="16" customHeight="1" spans="1:4">
      <c r="A829" s="81">
        <v>2130212</v>
      </c>
      <c r="B829" s="82" t="s">
        <v>971</v>
      </c>
      <c r="C829" s="5"/>
      <c r="D829" s="52">
        <v>0</v>
      </c>
    </row>
    <row r="830" ht="16" customHeight="1" spans="1:4">
      <c r="A830" s="81">
        <v>2130213</v>
      </c>
      <c r="B830" s="82" t="s">
        <v>972</v>
      </c>
      <c r="C830" s="5">
        <v>80</v>
      </c>
      <c r="D830" s="52">
        <v>6.767716</v>
      </c>
    </row>
    <row r="831" ht="16" customHeight="1" spans="1:4">
      <c r="A831" s="81">
        <v>2130217</v>
      </c>
      <c r="B831" s="82" t="s">
        <v>973</v>
      </c>
      <c r="C831" s="5"/>
      <c r="D831" s="52">
        <v>0</v>
      </c>
    </row>
    <row r="832" ht="16" customHeight="1" spans="1:4">
      <c r="A832" s="81">
        <v>2130220</v>
      </c>
      <c r="B832" s="82" t="s">
        <v>974</v>
      </c>
      <c r="C832" s="5"/>
      <c r="D832" s="52">
        <v>0</v>
      </c>
    </row>
    <row r="833" ht="16" customHeight="1" spans="1:4">
      <c r="A833" s="81">
        <v>2130221</v>
      </c>
      <c r="B833" s="82" t="s">
        <v>975</v>
      </c>
      <c r="C833" s="5"/>
      <c r="D833" s="52">
        <v>0</v>
      </c>
    </row>
    <row r="834" ht="16" customHeight="1" spans="1:4">
      <c r="A834" s="81">
        <v>2130223</v>
      </c>
      <c r="B834" s="82" t="s">
        <v>976</v>
      </c>
      <c r="C834" s="5"/>
      <c r="D834" s="52">
        <v>0</v>
      </c>
    </row>
    <row r="835" ht="16" customHeight="1" spans="1:4">
      <c r="A835" s="81">
        <v>2130226</v>
      </c>
      <c r="B835" s="82" t="s">
        <v>977</v>
      </c>
      <c r="C835" s="5"/>
      <c r="D835" s="52">
        <v>0</v>
      </c>
    </row>
    <row r="836" ht="16" customHeight="1" spans="1:4">
      <c r="A836" s="81">
        <v>2130227</v>
      </c>
      <c r="B836" s="82" t="s">
        <v>978</v>
      </c>
      <c r="C836" s="5"/>
      <c r="D836" s="52">
        <v>0</v>
      </c>
    </row>
    <row r="837" ht="16" customHeight="1" spans="1:4">
      <c r="A837" s="81">
        <v>2130234</v>
      </c>
      <c r="B837" s="82" t="s">
        <v>979</v>
      </c>
      <c r="C837" s="5">
        <v>7</v>
      </c>
      <c r="D837" s="52">
        <v>29.32</v>
      </c>
    </row>
    <row r="838" ht="16" customHeight="1" spans="1:4">
      <c r="A838" s="81">
        <v>2130236</v>
      </c>
      <c r="B838" s="82" t="s">
        <v>980</v>
      </c>
      <c r="C838" s="5"/>
      <c r="D838" s="52">
        <v>0</v>
      </c>
    </row>
    <row r="839" ht="16" customHeight="1" spans="1:4">
      <c r="A839" s="81">
        <v>2130237</v>
      </c>
      <c r="B839" s="82" t="s">
        <v>949</v>
      </c>
      <c r="C839" s="5">
        <v>3</v>
      </c>
      <c r="D839" s="52">
        <v>3</v>
      </c>
    </row>
    <row r="840" ht="16" customHeight="1" spans="1:4">
      <c r="A840" s="81">
        <v>2130299</v>
      </c>
      <c r="B840" s="82" t="s">
        <v>981</v>
      </c>
      <c r="C840" s="5">
        <v>229</v>
      </c>
      <c r="D840" s="52">
        <v>21.348768</v>
      </c>
    </row>
    <row r="841" ht="16" customHeight="1" spans="1:4">
      <c r="A841" s="77">
        <v>21303</v>
      </c>
      <c r="B841" s="78" t="s">
        <v>982</v>
      </c>
      <c r="C841" s="79">
        <f>SUM(C842:C868)</f>
        <v>20482</v>
      </c>
      <c r="D841" s="80">
        <f>SUM(D842:D868)</f>
        <v>18621.036638</v>
      </c>
    </row>
    <row r="842" ht="16" customHeight="1" spans="1:4">
      <c r="A842" s="81">
        <v>2130301</v>
      </c>
      <c r="B842" s="82" t="s">
        <v>364</v>
      </c>
      <c r="C842" s="5">
        <v>529</v>
      </c>
      <c r="D842" s="52">
        <v>908.039704</v>
      </c>
    </row>
    <row r="843" ht="16" customHeight="1" spans="1:4">
      <c r="A843" s="81">
        <v>2130302</v>
      </c>
      <c r="B843" s="82" t="s">
        <v>365</v>
      </c>
      <c r="C843" s="5">
        <v>43</v>
      </c>
      <c r="D843" s="52">
        <v>0</v>
      </c>
    </row>
    <row r="844" ht="16" customHeight="1" spans="1:4">
      <c r="A844" s="81">
        <v>2130303</v>
      </c>
      <c r="B844" s="82" t="s">
        <v>366</v>
      </c>
      <c r="C844" s="5"/>
      <c r="D844" s="52">
        <v>0</v>
      </c>
    </row>
    <row r="845" ht="16" customHeight="1" spans="1:4">
      <c r="A845" s="81">
        <v>2130304</v>
      </c>
      <c r="B845" s="82" t="s">
        <v>983</v>
      </c>
      <c r="C845" s="5">
        <v>3075</v>
      </c>
      <c r="D845" s="52">
        <v>2885.606</v>
      </c>
    </row>
    <row r="846" ht="16" customHeight="1" spans="1:4">
      <c r="A846" s="81">
        <v>2130305</v>
      </c>
      <c r="B846" s="82" t="s">
        <v>984</v>
      </c>
      <c r="C846" s="5">
        <v>9673</v>
      </c>
      <c r="D846" s="52">
        <v>4833.5056</v>
      </c>
    </row>
    <row r="847" ht="16" customHeight="1" spans="1:4">
      <c r="A847" s="81">
        <v>2130306</v>
      </c>
      <c r="B847" s="82" t="s">
        <v>985</v>
      </c>
      <c r="C847" s="5">
        <v>2507</v>
      </c>
      <c r="D847" s="52">
        <v>3192.0506</v>
      </c>
    </row>
    <row r="848" ht="16" customHeight="1" spans="1:4">
      <c r="A848" s="81">
        <v>2130307</v>
      </c>
      <c r="B848" s="82" t="s">
        <v>986</v>
      </c>
      <c r="C848" s="5"/>
      <c r="D848" s="52">
        <v>0</v>
      </c>
    </row>
    <row r="849" ht="16" customHeight="1" spans="1:4">
      <c r="A849" s="81">
        <v>2130308</v>
      </c>
      <c r="B849" s="82" t="s">
        <v>987</v>
      </c>
      <c r="C849" s="5"/>
      <c r="D849" s="52">
        <v>0</v>
      </c>
    </row>
    <row r="850" ht="16" customHeight="1" spans="1:4">
      <c r="A850" s="81">
        <v>2130309</v>
      </c>
      <c r="B850" s="82" t="s">
        <v>988</v>
      </c>
      <c r="C850" s="5"/>
      <c r="D850" s="52">
        <v>0</v>
      </c>
    </row>
    <row r="851" ht="16" customHeight="1" spans="1:4">
      <c r="A851" s="81">
        <v>2130310</v>
      </c>
      <c r="B851" s="82" t="s">
        <v>989</v>
      </c>
      <c r="C851" s="5"/>
      <c r="D851" s="52">
        <v>0</v>
      </c>
    </row>
    <row r="852" ht="16" customHeight="1" spans="1:4">
      <c r="A852" s="81">
        <v>2130311</v>
      </c>
      <c r="B852" s="82" t="s">
        <v>990</v>
      </c>
      <c r="C852" s="5"/>
      <c r="D852" s="52">
        <v>0</v>
      </c>
    </row>
    <row r="853" ht="16" customHeight="1" spans="1:4">
      <c r="A853" s="81">
        <v>2130312</v>
      </c>
      <c r="B853" s="82" t="s">
        <v>991</v>
      </c>
      <c r="C853" s="5"/>
      <c r="D853" s="52">
        <v>0</v>
      </c>
    </row>
    <row r="854" ht="16" customHeight="1" spans="1:4">
      <c r="A854" s="81">
        <v>2130313</v>
      </c>
      <c r="B854" s="82" t="s">
        <v>992</v>
      </c>
      <c r="C854" s="5"/>
      <c r="D854" s="52">
        <v>0</v>
      </c>
    </row>
    <row r="855" ht="16" customHeight="1" spans="1:4">
      <c r="A855" s="81">
        <v>2130314</v>
      </c>
      <c r="B855" s="82" t="s">
        <v>993</v>
      </c>
      <c r="C855" s="5">
        <v>55</v>
      </c>
      <c r="D855" s="52">
        <v>40.374732</v>
      </c>
    </row>
    <row r="856" ht="16" customHeight="1" spans="1:4">
      <c r="A856" s="81">
        <v>2130315</v>
      </c>
      <c r="B856" s="82" t="s">
        <v>994</v>
      </c>
      <c r="C856" s="5">
        <v>29</v>
      </c>
      <c r="D856" s="52">
        <v>0</v>
      </c>
    </row>
    <row r="857" ht="16" customHeight="1" spans="1:4">
      <c r="A857" s="81">
        <v>2130316</v>
      </c>
      <c r="B857" s="82" t="s">
        <v>995</v>
      </c>
      <c r="C857" s="5">
        <v>1457</v>
      </c>
      <c r="D857" s="52">
        <v>513.787842</v>
      </c>
    </row>
    <row r="858" ht="16" customHeight="1" spans="1:4">
      <c r="A858" s="81">
        <v>2130317</v>
      </c>
      <c r="B858" s="82" t="s">
        <v>996</v>
      </c>
      <c r="C858" s="5"/>
      <c r="D858" s="52">
        <v>0</v>
      </c>
    </row>
    <row r="859" ht="16" customHeight="1" spans="1:4">
      <c r="A859" s="81">
        <v>2130318</v>
      </c>
      <c r="B859" s="82" t="s">
        <v>997</v>
      </c>
      <c r="C859" s="5"/>
      <c r="D859" s="52">
        <v>0</v>
      </c>
    </row>
    <row r="860" ht="16" customHeight="1" spans="1:4">
      <c r="A860" s="81">
        <v>2130319</v>
      </c>
      <c r="B860" s="82" t="s">
        <v>998</v>
      </c>
      <c r="C860" s="5">
        <v>24</v>
      </c>
      <c r="D860" s="52">
        <v>106</v>
      </c>
    </row>
    <row r="861" ht="16" customHeight="1" spans="1:4">
      <c r="A861" s="81">
        <v>2130321</v>
      </c>
      <c r="B861" s="82" t="s">
        <v>999</v>
      </c>
      <c r="C861" s="5">
        <v>5</v>
      </c>
      <c r="D861" s="52">
        <v>129.72306</v>
      </c>
    </row>
    <row r="862" ht="16" customHeight="1" spans="1:4">
      <c r="A862" s="81">
        <v>2130322</v>
      </c>
      <c r="B862" s="82" t="s">
        <v>1000</v>
      </c>
      <c r="C862" s="5"/>
      <c r="D862" s="52">
        <v>0</v>
      </c>
    </row>
    <row r="863" ht="16" customHeight="1" spans="1:4">
      <c r="A863" s="81">
        <v>2130333</v>
      </c>
      <c r="B863" s="82" t="s">
        <v>976</v>
      </c>
      <c r="C863" s="5"/>
      <c r="D863" s="52">
        <v>0</v>
      </c>
    </row>
    <row r="864" ht="16" customHeight="1" spans="1:4">
      <c r="A864" s="81">
        <v>2130334</v>
      </c>
      <c r="B864" s="82" t="s">
        <v>1001</v>
      </c>
      <c r="C864" s="5">
        <v>2</v>
      </c>
      <c r="D864" s="52">
        <v>3</v>
      </c>
    </row>
    <row r="865" ht="16" customHeight="1" spans="1:4">
      <c r="A865" s="81">
        <v>2130335</v>
      </c>
      <c r="B865" s="82" t="s">
        <v>1002</v>
      </c>
      <c r="C865" s="5">
        <v>2772</v>
      </c>
      <c r="D865" s="52">
        <v>2735.13</v>
      </c>
    </row>
    <row r="866" ht="16" customHeight="1" spans="1:4">
      <c r="A866" s="81">
        <v>2130336</v>
      </c>
      <c r="B866" s="82" t="s">
        <v>1003</v>
      </c>
      <c r="C866" s="5"/>
      <c r="D866" s="52">
        <v>0</v>
      </c>
    </row>
    <row r="867" ht="16" customHeight="1" spans="1:4">
      <c r="A867" s="81">
        <v>2130337</v>
      </c>
      <c r="B867" s="82" t="s">
        <v>1004</v>
      </c>
      <c r="C867" s="5"/>
      <c r="D867" s="52">
        <v>0</v>
      </c>
    </row>
    <row r="868" ht="16" customHeight="1" spans="1:4">
      <c r="A868" s="81">
        <v>2130399</v>
      </c>
      <c r="B868" s="82" t="s">
        <v>1005</v>
      </c>
      <c r="C868" s="5">
        <v>311</v>
      </c>
      <c r="D868" s="52">
        <v>3273.8191</v>
      </c>
    </row>
    <row r="869" ht="16" customHeight="1" spans="1:4">
      <c r="A869" s="77">
        <v>21305</v>
      </c>
      <c r="B869" s="78" t="s">
        <v>1006</v>
      </c>
      <c r="C869" s="79">
        <f>SUM(C870:C879)</f>
        <v>1849</v>
      </c>
      <c r="D869" s="80">
        <f>SUM(D870:D879)</f>
        <v>3089.3046</v>
      </c>
    </row>
    <row r="870" ht="16" customHeight="1" spans="1:4">
      <c r="A870" s="81">
        <v>2130501</v>
      </c>
      <c r="B870" s="82" t="s">
        <v>364</v>
      </c>
      <c r="C870" s="5">
        <v>20</v>
      </c>
      <c r="D870" s="52">
        <v>0</v>
      </c>
    </row>
    <row r="871" ht="16" customHeight="1" spans="1:4">
      <c r="A871" s="81">
        <v>2130502</v>
      </c>
      <c r="B871" s="82" t="s">
        <v>365</v>
      </c>
      <c r="C871" s="5"/>
      <c r="D871" s="52">
        <v>0</v>
      </c>
    </row>
    <row r="872" ht="16" customHeight="1" spans="1:4">
      <c r="A872" s="81">
        <v>2130503</v>
      </c>
      <c r="B872" s="82" t="s">
        <v>366</v>
      </c>
      <c r="C872" s="5"/>
      <c r="D872" s="52">
        <v>0</v>
      </c>
    </row>
    <row r="873" ht="16" customHeight="1" spans="1:4">
      <c r="A873" s="81">
        <v>2130504</v>
      </c>
      <c r="B873" s="82" t="s">
        <v>1007</v>
      </c>
      <c r="C873" s="5">
        <v>1404</v>
      </c>
      <c r="D873" s="52">
        <v>1388.4716</v>
      </c>
    </row>
    <row r="874" ht="16" customHeight="1" spans="1:4">
      <c r="A874" s="81">
        <v>2130505</v>
      </c>
      <c r="B874" s="82" t="s">
        <v>1008</v>
      </c>
      <c r="C874" s="5">
        <v>2</v>
      </c>
      <c r="D874" s="52">
        <v>0</v>
      </c>
    </row>
    <row r="875" ht="16" customHeight="1" spans="1:4">
      <c r="A875" s="81">
        <v>2130506</v>
      </c>
      <c r="B875" s="82" t="s">
        <v>1009</v>
      </c>
      <c r="C875" s="5"/>
      <c r="D875" s="52">
        <v>0</v>
      </c>
    </row>
    <row r="876" ht="16" customHeight="1" spans="1:4">
      <c r="A876" s="81">
        <v>2130507</v>
      </c>
      <c r="B876" s="82" t="s">
        <v>1010</v>
      </c>
      <c r="C876" s="5"/>
      <c r="D876" s="52">
        <v>0</v>
      </c>
    </row>
    <row r="877" ht="16" customHeight="1" spans="1:4">
      <c r="A877" s="81">
        <v>2130508</v>
      </c>
      <c r="B877" s="82" t="s">
        <v>1011</v>
      </c>
      <c r="C877" s="5"/>
      <c r="D877" s="52">
        <v>0</v>
      </c>
    </row>
    <row r="878" ht="16" customHeight="1" spans="1:4">
      <c r="A878" s="81">
        <v>2130550</v>
      </c>
      <c r="B878" s="82" t="s">
        <v>373</v>
      </c>
      <c r="C878" s="5"/>
      <c r="D878" s="52">
        <v>0</v>
      </c>
    </row>
    <row r="879" ht="16" customHeight="1" spans="1:4">
      <c r="A879" s="81">
        <v>2130599</v>
      </c>
      <c r="B879" s="82" t="s">
        <v>1012</v>
      </c>
      <c r="C879" s="5">
        <v>423</v>
      </c>
      <c r="D879" s="52">
        <v>1700.833</v>
      </c>
    </row>
    <row r="880" ht="16" customHeight="1" spans="1:4">
      <c r="A880" s="77">
        <v>21307</v>
      </c>
      <c r="B880" s="78" t="s">
        <v>1013</v>
      </c>
      <c r="C880" s="79">
        <f>SUM(C881:C886)</f>
        <v>2332</v>
      </c>
      <c r="D880" s="80">
        <f>SUM(D881:D886)</f>
        <v>4024.507</v>
      </c>
    </row>
    <row r="881" ht="16" customHeight="1" spans="1:4">
      <c r="A881" s="81">
        <v>2130701</v>
      </c>
      <c r="B881" s="82" t="s">
        <v>1014</v>
      </c>
      <c r="C881" s="5"/>
      <c r="D881" s="52">
        <v>0</v>
      </c>
    </row>
    <row r="882" ht="16" customHeight="1" spans="1:4">
      <c r="A882" s="81">
        <v>2130704</v>
      </c>
      <c r="B882" s="82" t="s">
        <v>1015</v>
      </c>
      <c r="C882" s="5"/>
      <c r="D882" s="52">
        <v>0</v>
      </c>
    </row>
    <row r="883" ht="16" customHeight="1" spans="1:4">
      <c r="A883" s="81">
        <v>2130705</v>
      </c>
      <c r="B883" s="82" t="s">
        <v>1016</v>
      </c>
      <c r="C883" s="5">
        <v>2077</v>
      </c>
      <c r="D883" s="52">
        <v>3856.507</v>
      </c>
    </row>
    <row r="884" ht="16" customHeight="1" spans="1:4">
      <c r="A884" s="81">
        <v>2130706</v>
      </c>
      <c r="B884" s="82" t="s">
        <v>1017</v>
      </c>
      <c r="C884" s="5">
        <v>60</v>
      </c>
      <c r="D884" s="52">
        <v>30</v>
      </c>
    </row>
    <row r="885" ht="16" customHeight="1" spans="1:4">
      <c r="A885" s="81">
        <v>2130707</v>
      </c>
      <c r="B885" s="82" t="s">
        <v>1018</v>
      </c>
      <c r="C885" s="5"/>
      <c r="D885" s="52">
        <v>0</v>
      </c>
    </row>
    <row r="886" ht="16" customHeight="1" spans="1:4">
      <c r="A886" s="81">
        <v>2130799</v>
      </c>
      <c r="B886" s="82" t="s">
        <v>1019</v>
      </c>
      <c r="C886" s="5">
        <v>195</v>
      </c>
      <c r="D886" s="52">
        <v>138</v>
      </c>
    </row>
    <row r="887" ht="16" customHeight="1" spans="1:4">
      <c r="A887" s="77">
        <v>21308</v>
      </c>
      <c r="B887" s="78" t="s">
        <v>1020</v>
      </c>
      <c r="C887" s="79">
        <f>SUM(C888:C892)</f>
        <v>315</v>
      </c>
      <c r="D887" s="80">
        <f>SUM(D888:D892)</f>
        <v>4082.374505</v>
      </c>
    </row>
    <row r="888" ht="16" customHeight="1" spans="1:4">
      <c r="A888" s="81">
        <v>2130801</v>
      </c>
      <c r="B888" s="82" t="s">
        <v>1021</v>
      </c>
      <c r="C888" s="5"/>
      <c r="D888" s="52">
        <v>0</v>
      </c>
    </row>
    <row r="889" ht="16" customHeight="1" spans="1:4">
      <c r="A889" s="81">
        <v>2130803</v>
      </c>
      <c r="B889" s="82" t="s">
        <v>1022</v>
      </c>
      <c r="C889" s="5">
        <v>315</v>
      </c>
      <c r="D889" s="52">
        <v>4082.374505</v>
      </c>
    </row>
    <row r="890" ht="16" customHeight="1" spans="1:4">
      <c r="A890" s="81">
        <v>2130804</v>
      </c>
      <c r="B890" s="82" t="s">
        <v>1023</v>
      </c>
      <c r="C890" s="5"/>
      <c r="D890" s="52">
        <v>0</v>
      </c>
    </row>
    <row r="891" ht="16" customHeight="1" spans="1:4">
      <c r="A891" s="81">
        <v>2130805</v>
      </c>
      <c r="B891" s="82" t="s">
        <v>1024</v>
      </c>
      <c r="C891" s="5"/>
      <c r="D891" s="52">
        <v>0</v>
      </c>
    </row>
    <row r="892" ht="16" customHeight="1" spans="1:4">
      <c r="A892" s="81">
        <v>2130899</v>
      </c>
      <c r="B892" s="82" t="s">
        <v>1025</v>
      </c>
      <c r="C892" s="5"/>
      <c r="D892" s="52">
        <v>0</v>
      </c>
    </row>
    <row r="893" ht="16" customHeight="1" spans="1:4">
      <c r="A893" s="77">
        <v>21309</v>
      </c>
      <c r="B893" s="78" t="s">
        <v>1026</v>
      </c>
      <c r="C893" s="79"/>
      <c r="D893" s="80"/>
    </row>
    <row r="894" ht="16" customHeight="1" spans="1:4">
      <c r="A894" s="81">
        <v>2130901</v>
      </c>
      <c r="B894" s="82" t="s">
        <v>1027</v>
      </c>
      <c r="C894" s="5"/>
      <c r="D894" s="52">
        <v>0</v>
      </c>
    </row>
    <row r="895" ht="16" customHeight="1" spans="1:4">
      <c r="A895" s="81">
        <v>2130999</v>
      </c>
      <c r="B895" s="82" t="s">
        <v>1028</v>
      </c>
      <c r="C895" s="5"/>
      <c r="D895" s="52">
        <v>0</v>
      </c>
    </row>
    <row r="896" ht="16" customHeight="1" spans="1:4">
      <c r="A896" s="77">
        <v>21399</v>
      </c>
      <c r="B896" s="78" t="s">
        <v>1029</v>
      </c>
      <c r="C896" s="79">
        <f>SUM(C897:C898)</f>
        <v>158</v>
      </c>
      <c r="D896" s="80">
        <f>SUM(D897:D898)</f>
        <v>22900.940258</v>
      </c>
    </row>
    <row r="897" ht="16" customHeight="1" spans="1:4">
      <c r="A897" s="81">
        <v>2139901</v>
      </c>
      <c r="B897" s="82" t="s">
        <v>1030</v>
      </c>
      <c r="C897" s="5"/>
      <c r="D897" s="52">
        <v>0</v>
      </c>
    </row>
    <row r="898" ht="16" customHeight="1" spans="1:4">
      <c r="A898" s="81">
        <v>2139999</v>
      </c>
      <c r="B898" s="82" t="s">
        <v>1031</v>
      </c>
      <c r="C898" s="5">
        <v>158</v>
      </c>
      <c r="D898" s="52">
        <v>22900.940258</v>
      </c>
    </row>
    <row r="899" ht="16" customHeight="1" spans="1:4">
      <c r="A899" s="73">
        <v>214</v>
      </c>
      <c r="B899" s="74" t="s">
        <v>112</v>
      </c>
      <c r="C899" s="75">
        <f>C900+C922+C932+C942+C949+C954</f>
        <v>19233</v>
      </c>
      <c r="D899" s="76">
        <f>D900+D922+D932+D942+D949+D954</f>
        <v>19849.320485</v>
      </c>
    </row>
    <row r="900" ht="16" customHeight="1" spans="1:4">
      <c r="A900" s="77">
        <v>21401</v>
      </c>
      <c r="B900" s="78" t="s">
        <v>1032</v>
      </c>
      <c r="C900" s="79">
        <f>SUM(C901:C921)</f>
        <v>16178</v>
      </c>
      <c r="D900" s="80">
        <f>SUM(D901:D921)</f>
        <v>17661.220085</v>
      </c>
    </row>
    <row r="901" ht="16" customHeight="1" spans="1:4">
      <c r="A901" s="81">
        <v>2140101</v>
      </c>
      <c r="B901" s="82" t="s">
        <v>364</v>
      </c>
      <c r="C901" s="5">
        <v>789</v>
      </c>
      <c r="D901" s="52">
        <v>1282.801123</v>
      </c>
    </row>
    <row r="902" ht="16" customHeight="1" spans="1:4">
      <c r="A902" s="81">
        <v>2140102</v>
      </c>
      <c r="B902" s="82" t="s">
        <v>365</v>
      </c>
      <c r="C902" s="5">
        <v>8</v>
      </c>
      <c r="D902" s="52">
        <v>827</v>
      </c>
    </row>
    <row r="903" ht="16" customHeight="1" spans="1:4">
      <c r="A903" s="81">
        <v>2140103</v>
      </c>
      <c r="B903" s="82" t="s">
        <v>366</v>
      </c>
      <c r="C903" s="5"/>
      <c r="D903" s="52">
        <v>58.2883</v>
      </c>
    </row>
    <row r="904" ht="16" customHeight="1" spans="1:4">
      <c r="A904" s="81">
        <v>2140104</v>
      </c>
      <c r="B904" s="82" t="s">
        <v>1033</v>
      </c>
      <c r="C904" s="5">
        <v>13202</v>
      </c>
      <c r="D904" s="52">
        <v>12487.422266</v>
      </c>
    </row>
    <row r="905" ht="16" customHeight="1" spans="1:4">
      <c r="A905" s="81">
        <v>2140106</v>
      </c>
      <c r="B905" s="82" t="s">
        <v>1034</v>
      </c>
      <c r="C905" s="5">
        <v>688</v>
      </c>
      <c r="D905" s="52">
        <v>1757.007696</v>
      </c>
    </row>
    <row r="906" ht="16" customHeight="1" spans="1:4">
      <c r="A906" s="81">
        <v>2140109</v>
      </c>
      <c r="B906" s="82" t="s">
        <v>1035</v>
      </c>
      <c r="C906" s="5"/>
      <c r="D906" s="52">
        <v>80</v>
      </c>
    </row>
    <row r="907" ht="16" customHeight="1" spans="1:4">
      <c r="A907" s="81">
        <v>2140110</v>
      </c>
      <c r="B907" s="82" t="s">
        <v>1036</v>
      </c>
      <c r="C907" s="5"/>
      <c r="D907" s="52">
        <v>117</v>
      </c>
    </row>
    <row r="908" ht="16" customHeight="1" spans="1:4">
      <c r="A908" s="81">
        <v>2140111</v>
      </c>
      <c r="B908" s="82" t="s">
        <v>1037</v>
      </c>
      <c r="C908" s="5"/>
      <c r="D908" s="52">
        <v>0</v>
      </c>
    </row>
    <row r="909" ht="16" customHeight="1" spans="1:4">
      <c r="A909" s="81">
        <v>2140112</v>
      </c>
      <c r="B909" s="82" t="s">
        <v>1038</v>
      </c>
      <c r="C909" s="5">
        <v>1476</v>
      </c>
      <c r="D909" s="52">
        <v>1029.11</v>
      </c>
    </row>
    <row r="910" ht="16" customHeight="1" spans="1:4">
      <c r="A910" s="81">
        <v>2140114</v>
      </c>
      <c r="B910" s="82" t="s">
        <v>1039</v>
      </c>
      <c r="C910" s="5"/>
      <c r="D910" s="52">
        <v>0</v>
      </c>
    </row>
    <row r="911" ht="16" customHeight="1" spans="1:4">
      <c r="A911" s="81">
        <v>2140122</v>
      </c>
      <c r="B911" s="82" t="s">
        <v>1040</v>
      </c>
      <c r="C911" s="5"/>
      <c r="D911" s="52">
        <v>0</v>
      </c>
    </row>
    <row r="912" ht="16" customHeight="1" spans="1:4">
      <c r="A912" s="81">
        <v>2140123</v>
      </c>
      <c r="B912" s="82" t="s">
        <v>1041</v>
      </c>
      <c r="C912" s="5"/>
      <c r="D912" s="52">
        <v>0</v>
      </c>
    </row>
    <row r="913" ht="16" customHeight="1" spans="1:4">
      <c r="A913" s="81">
        <v>2140127</v>
      </c>
      <c r="B913" s="82" t="s">
        <v>1042</v>
      </c>
      <c r="C913" s="5"/>
      <c r="D913" s="52">
        <v>0</v>
      </c>
    </row>
    <row r="914" ht="16" customHeight="1" spans="1:4">
      <c r="A914" s="81">
        <v>2140128</v>
      </c>
      <c r="B914" s="82" t="s">
        <v>1043</v>
      </c>
      <c r="C914" s="5"/>
      <c r="D914" s="52">
        <v>0</v>
      </c>
    </row>
    <row r="915" ht="16" customHeight="1" spans="1:4">
      <c r="A915" s="81">
        <v>2140129</v>
      </c>
      <c r="B915" s="82" t="s">
        <v>1044</v>
      </c>
      <c r="C915" s="5"/>
      <c r="D915" s="52">
        <v>0</v>
      </c>
    </row>
    <row r="916" ht="16" customHeight="1" spans="1:4">
      <c r="A916" s="81">
        <v>2140130</v>
      </c>
      <c r="B916" s="82" t="s">
        <v>1045</v>
      </c>
      <c r="C916" s="5"/>
      <c r="D916" s="52">
        <v>0</v>
      </c>
    </row>
    <row r="917" ht="16" customHeight="1" spans="1:4">
      <c r="A917" s="81">
        <v>2140131</v>
      </c>
      <c r="B917" s="82" t="s">
        <v>1046</v>
      </c>
      <c r="C917" s="5"/>
      <c r="D917" s="52">
        <v>0</v>
      </c>
    </row>
    <row r="918" ht="16" customHeight="1" spans="1:4">
      <c r="A918" s="81">
        <v>2140133</v>
      </c>
      <c r="B918" s="82" t="s">
        <v>1047</v>
      </c>
      <c r="C918" s="5"/>
      <c r="D918" s="52">
        <v>0</v>
      </c>
    </row>
    <row r="919" ht="16" customHeight="1" spans="1:4">
      <c r="A919" s="81">
        <v>2140136</v>
      </c>
      <c r="B919" s="82" t="s">
        <v>1048</v>
      </c>
      <c r="C919" s="5"/>
      <c r="D919" s="52">
        <v>0</v>
      </c>
    </row>
    <row r="920" ht="16" customHeight="1" spans="1:4">
      <c r="A920" s="81">
        <v>2140138</v>
      </c>
      <c r="B920" s="82" t="s">
        <v>1049</v>
      </c>
      <c r="C920" s="5"/>
      <c r="D920" s="52">
        <v>0</v>
      </c>
    </row>
    <row r="921" ht="16" customHeight="1" spans="1:4">
      <c r="A921" s="81">
        <v>2140199</v>
      </c>
      <c r="B921" s="82" t="s">
        <v>1050</v>
      </c>
      <c r="C921" s="5">
        <v>15</v>
      </c>
      <c r="D921" s="52">
        <v>22.5907</v>
      </c>
    </row>
    <row r="922" ht="16" customHeight="1" spans="1:4">
      <c r="A922" s="77">
        <v>21402</v>
      </c>
      <c r="B922" s="78" t="s">
        <v>1051</v>
      </c>
      <c r="C922" s="79">
        <f>SUM(C923:C931)</f>
        <v>0</v>
      </c>
      <c r="D922" s="80">
        <f>SUM(D923:D931)</f>
        <v>0</v>
      </c>
    </row>
    <row r="923" ht="16" customHeight="1" spans="1:4">
      <c r="A923" s="81">
        <v>2140201</v>
      </c>
      <c r="B923" s="82" t="s">
        <v>364</v>
      </c>
      <c r="C923" s="5"/>
      <c r="D923" s="52">
        <v>0</v>
      </c>
    </row>
    <row r="924" ht="16" customHeight="1" spans="1:4">
      <c r="A924" s="81">
        <v>2140202</v>
      </c>
      <c r="B924" s="82" t="s">
        <v>365</v>
      </c>
      <c r="C924" s="5"/>
      <c r="D924" s="52">
        <v>0</v>
      </c>
    </row>
    <row r="925" ht="16" customHeight="1" spans="1:4">
      <c r="A925" s="81">
        <v>2140203</v>
      </c>
      <c r="B925" s="82" t="s">
        <v>366</v>
      </c>
      <c r="C925" s="5"/>
      <c r="D925" s="52">
        <v>0</v>
      </c>
    </row>
    <row r="926" ht="16" customHeight="1" spans="1:4">
      <c r="A926" s="81">
        <v>2140204</v>
      </c>
      <c r="B926" s="82" t="s">
        <v>1052</v>
      </c>
      <c r="C926" s="5"/>
      <c r="D926" s="52">
        <v>0</v>
      </c>
    </row>
    <row r="927" ht="16" customHeight="1" spans="1:4">
      <c r="A927" s="81">
        <v>2140205</v>
      </c>
      <c r="B927" s="82" t="s">
        <v>1053</v>
      </c>
      <c r="C927" s="5"/>
      <c r="D927" s="52">
        <v>0</v>
      </c>
    </row>
    <row r="928" ht="16" customHeight="1" spans="1:4">
      <c r="A928" s="81">
        <v>2140206</v>
      </c>
      <c r="B928" s="82" t="s">
        <v>1054</v>
      </c>
      <c r="C928" s="5"/>
      <c r="D928" s="52">
        <v>0</v>
      </c>
    </row>
    <row r="929" ht="16" customHeight="1" spans="1:4">
      <c r="A929" s="81">
        <v>2140207</v>
      </c>
      <c r="B929" s="82" t="s">
        <v>1055</v>
      </c>
      <c r="C929" s="5"/>
      <c r="D929" s="52">
        <v>0</v>
      </c>
    </row>
    <row r="930" ht="16" customHeight="1" spans="1:4">
      <c r="A930" s="81">
        <v>2140208</v>
      </c>
      <c r="B930" s="82" t="s">
        <v>1056</v>
      </c>
      <c r="C930" s="5"/>
      <c r="D930" s="52">
        <v>0</v>
      </c>
    </row>
    <row r="931" ht="16" customHeight="1" spans="1:4">
      <c r="A931" s="81">
        <v>2140299</v>
      </c>
      <c r="B931" s="82" t="s">
        <v>1057</v>
      </c>
      <c r="C931" s="5"/>
      <c r="D931" s="52">
        <v>0</v>
      </c>
    </row>
    <row r="932" ht="16" customHeight="1" spans="1:4">
      <c r="A932" s="77">
        <v>21403</v>
      </c>
      <c r="B932" s="78" t="s">
        <v>1058</v>
      </c>
      <c r="C932" s="79">
        <f>SUM(C933:C941)</f>
        <v>1242</v>
      </c>
      <c r="D932" s="80">
        <f>SUM(D933:D941)</f>
        <v>0</v>
      </c>
    </row>
    <row r="933" ht="16" customHeight="1" spans="1:4">
      <c r="A933" s="81">
        <v>2140301</v>
      </c>
      <c r="B933" s="82" t="s">
        <v>364</v>
      </c>
      <c r="C933" s="5"/>
      <c r="D933" s="52">
        <v>0</v>
      </c>
    </row>
    <row r="934" ht="16" customHeight="1" spans="1:4">
      <c r="A934" s="81">
        <v>2140302</v>
      </c>
      <c r="B934" s="82" t="s">
        <v>365</v>
      </c>
      <c r="C934" s="5"/>
      <c r="D934" s="52">
        <v>0</v>
      </c>
    </row>
    <row r="935" ht="16" customHeight="1" spans="1:4">
      <c r="A935" s="81">
        <v>2140303</v>
      </c>
      <c r="B935" s="82" t="s">
        <v>366</v>
      </c>
      <c r="C935" s="5"/>
      <c r="D935" s="52">
        <v>0</v>
      </c>
    </row>
    <row r="936" ht="16" customHeight="1" spans="1:4">
      <c r="A936" s="81">
        <v>2140304</v>
      </c>
      <c r="B936" s="82" t="s">
        <v>1059</v>
      </c>
      <c r="C936" s="5"/>
      <c r="D936" s="52">
        <v>0</v>
      </c>
    </row>
    <row r="937" ht="16" customHeight="1" spans="1:4">
      <c r="A937" s="81">
        <v>2140305</v>
      </c>
      <c r="B937" s="82" t="s">
        <v>1060</v>
      </c>
      <c r="C937" s="5"/>
      <c r="D937" s="52">
        <v>0</v>
      </c>
    </row>
    <row r="938" ht="16" customHeight="1" spans="1:4">
      <c r="A938" s="81">
        <v>2140306</v>
      </c>
      <c r="B938" s="82" t="s">
        <v>1061</v>
      </c>
      <c r="C938" s="5"/>
      <c r="D938" s="52">
        <v>0</v>
      </c>
    </row>
    <row r="939" ht="16" customHeight="1" spans="1:4">
      <c r="A939" s="81">
        <v>2140307</v>
      </c>
      <c r="B939" s="82" t="s">
        <v>1062</v>
      </c>
      <c r="C939" s="5"/>
      <c r="D939" s="52">
        <v>0</v>
      </c>
    </row>
    <row r="940" ht="16" customHeight="1" spans="1:4">
      <c r="A940" s="81">
        <v>2140308</v>
      </c>
      <c r="B940" s="82" t="s">
        <v>1063</v>
      </c>
      <c r="C940" s="5"/>
      <c r="D940" s="52">
        <v>0</v>
      </c>
    </row>
    <row r="941" ht="16" customHeight="1" spans="1:4">
      <c r="A941" s="81">
        <v>2140399</v>
      </c>
      <c r="B941" s="82" t="s">
        <v>1064</v>
      </c>
      <c r="C941" s="5">
        <v>1242</v>
      </c>
      <c r="D941" s="52">
        <v>0</v>
      </c>
    </row>
    <row r="942" ht="16" customHeight="1" spans="1:4">
      <c r="A942" s="77">
        <v>21405</v>
      </c>
      <c r="B942" s="78" t="s">
        <v>1065</v>
      </c>
      <c r="C942" s="79">
        <f>SUM(C943:C948)</f>
        <v>0</v>
      </c>
      <c r="D942" s="80">
        <f>SUM(D943:D948)</f>
        <v>0</v>
      </c>
    </row>
    <row r="943" ht="16" customHeight="1" spans="1:4">
      <c r="A943" s="81">
        <v>2140501</v>
      </c>
      <c r="B943" s="82" t="s">
        <v>364</v>
      </c>
      <c r="C943" s="5"/>
      <c r="D943" s="52">
        <v>0</v>
      </c>
    </row>
    <row r="944" ht="16" customHeight="1" spans="1:4">
      <c r="A944" s="81">
        <v>2140502</v>
      </c>
      <c r="B944" s="82" t="s">
        <v>365</v>
      </c>
      <c r="C944" s="5"/>
      <c r="D944" s="52">
        <v>0</v>
      </c>
    </row>
    <row r="945" ht="16" customHeight="1" spans="1:4">
      <c r="A945" s="81">
        <v>2140503</v>
      </c>
      <c r="B945" s="82" t="s">
        <v>366</v>
      </c>
      <c r="C945" s="5"/>
      <c r="D945" s="52">
        <v>0</v>
      </c>
    </row>
    <row r="946" ht="16" customHeight="1" spans="1:4">
      <c r="A946" s="81">
        <v>2140504</v>
      </c>
      <c r="B946" s="82" t="s">
        <v>1056</v>
      </c>
      <c r="C946" s="5"/>
      <c r="D946" s="52">
        <v>0</v>
      </c>
    </row>
    <row r="947" ht="16" customHeight="1" spans="1:4">
      <c r="A947" s="81">
        <v>2140505</v>
      </c>
      <c r="B947" s="82" t="s">
        <v>1066</v>
      </c>
      <c r="C947" s="5"/>
      <c r="D947" s="52">
        <v>0</v>
      </c>
    </row>
    <row r="948" ht="16" customHeight="1" spans="1:4">
      <c r="A948" s="81">
        <v>2140599</v>
      </c>
      <c r="B948" s="82" t="s">
        <v>1067</v>
      </c>
      <c r="C948" s="5"/>
      <c r="D948" s="52">
        <v>0</v>
      </c>
    </row>
    <row r="949" ht="16" customHeight="1" spans="1:4">
      <c r="A949" s="77">
        <v>21406</v>
      </c>
      <c r="B949" s="78" t="s">
        <v>1068</v>
      </c>
      <c r="C949" s="79">
        <f>SUM(C950:C953)</f>
        <v>1813</v>
      </c>
      <c r="D949" s="80">
        <f>SUM(D950:D953)</f>
        <v>1915.12</v>
      </c>
    </row>
    <row r="950" ht="16" customHeight="1" spans="1:4">
      <c r="A950" s="81">
        <v>2140601</v>
      </c>
      <c r="B950" s="82" t="s">
        <v>1069</v>
      </c>
      <c r="C950" s="5">
        <v>813</v>
      </c>
      <c r="D950" s="52">
        <v>915.12</v>
      </c>
    </row>
    <row r="951" ht="16" customHeight="1" spans="1:4">
      <c r="A951" s="81">
        <v>2140602</v>
      </c>
      <c r="B951" s="82" t="s">
        <v>1070</v>
      </c>
      <c r="C951" s="5"/>
      <c r="D951" s="52">
        <v>0</v>
      </c>
    </row>
    <row r="952" ht="16" customHeight="1" spans="1:4">
      <c r="A952" s="81">
        <v>2140603</v>
      </c>
      <c r="B952" s="82" t="s">
        <v>1071</v>
      </c>
      <c r="C952" s="5"/>
      <c r="D952" s="52">
        <v>0</v>
      </c>
    </row>
    <row r="953" ht="16" customHeight="1" spans="1:4">
      <c r="A953" s="81">
        <v>2140699</v>
      </c>
      <c r="B953" s="82" t="s">
        <v>1072</v>
      </c>
      <c r="C953" s="5">
        <v>1000</v>
      </c>
      <c r="D953" s="52">
        <v>1000</v>
      </c>
    </row>
    <row r="954" ht="16" customHeight="1" spans="1:4">
      <c r="A954" s="77">
        <v>21499</v>
      </c>
      <c r="B954" s="78" t="s">
        <v>1073</v>
      </c>
      <c r="C954" s="79"/>
      <c r="D954" s="80">
        <f>D956+D955</f>
        <v>272.9804</v>
      </c>
    </row>
    <row r="955" ht="16" customHeight="1" spans="1:4">
      <c r="A955" s="81">
        <v>2149901</v>
      </c>
      <c r="B955" s="82" t="s">
        <v>1074</v>
      </c>
      <c r="C955" s="5"/>
      <c r="D955" s="52">
        <v>0</v>
      </c>
    </row>
    <row r="956" ht="16" customHeight="1" spans="1:4">
      <c r="A956" s="81">
        <v>2149999</v>
      </c>
      <c r="B956" s="82" t="s">
        <v>1075</v>
      </c>
      <c r="C956" s="5"/>
      <c r="D956" s="52">
        <v>272.9804</v>
      </c>
    </row>
    <row r="957" ht="16" customHeight="1" spans="1:4">
      <c r="A957" s="73">
        <v>215</v>
      </c>
      <c r="B957" s="74" t="s">
        <v>1076</v>
      </c>
      <c r="C957" s="75">
        <f>C958+C968+C984+C989+C1000+C1007+C1015</f>
        <v>2780</v>
      </c>
      <c r="D957" s="76">
        <f>D958+D968+D984+D989+D1000+D1007+D1015</f>
        <v>3816.217028</v>
      </c>
    </row>
    <row r="958" ht="16" customHeight="1" spans="1:4">
      <c r="A958" s="77">
        <v>21501</v>
      </c>
      <c r="B958" s="78" t="s">
        <v>1077</v>
      </c>
      <c r="C958" s="79"/>
      <c r="D958" s="80"/>
    </row>
    <row r="959" ht="16" customHeight="1" spans="1:4">
      <c r="A959" s="81">
        <v>2150101</v>
      </c>
      <c r="B959" s="82" t="s">
        <v>364</v>
      </c>
      <c r="C959" s="5"/>
      <c r="D959" s="52">
        <v>0</v>
      </c>
    </row>
    <row r="960" ht="16" customHeight="1" spans="1:4">
      <c r="A960" s="81">
        <v>2150102</v>
      </c>
      <c r="B960" s="82" t="s">
        <v>365</v>
      </c>
      <c r="C960" s="5"/>
      <c r="D960" s="52">
        <v>0</v>
      </c>
    </row>
    <row r="961" ht="16" customHeight="1" spans="1:4">
      <c r="A961" s="81">
        <v>2150103</v>
      </c>
      <c r="B961" s="82" t="s">
        <v>366</v>
      </c>
      <c r="C961" s="5"/>
      <c r="D961" s="52">
        <v>0</v>
      </c>
    </row>
    <row r="962" ht="16" customHeight="1" spans="1:4">
      <c r="A962" s="81">
        <v>2150104</v>
      </c>
      <c r="B962" s="82" t="s">
        <v>1078</v>
      </c>
      <c r="C962" s="5"/>
      <c r="D962" s="52">
        <v>0</v>
      </c>
    </row>
    <row r="963" ht="16" customHeight="1" spans="1:4">
      <c r="A963" s="81">
        <v>2150105</v>
      </c>
      <c r="B963" s="82" t="s">
        <v>1079</v>
      </c>
      <c r="C963" s="5"/>
      <c r="D963" s="52">
        <v>0</v>
      </c>
    </row>
    <row r="964" ht="16" customHeight="1" spans="1:4">
      <c r="A964" s="81">
        <v>2150106</v>
      </c>
      <c r="B964" s="82" t="s">
        <v>1080</v>
      </c>
      <c r="C964" s="5"/>
      <c r="D964" s="52">
        <v>0</v>
      </c>
    </row>
    <row r="965" ht="16" customHeight="1" spans="1:4">
      <c r="A965" s="81">
        <v>2150107</v>
      </c>
      <c r="B965" s="82" t="s">
        <v>1081</v>
      </c>
      <c r="C965" s="5"/>
      <c r="D965" s="52">
        <v>0</v>
      </c>
    </row>
    <row r="966" ht="16" customHeight="1" spans="1:4">
      <c r="A966" s="81">
        <v>2150108</v>
      </c>
      <c r="B966" s="82" t="s">
        <v>1082</v>
      </c>
      <c r="C966" s="5"/>
      <c r="D966" s="52">
        <v>0</v>
      </c>
    </row>
    <row r="967" ht="16" customHeight="1" spans="1:4">
      <c r="A967" s="81">
        <v>2150199</v>
      </c>
      <c r="B967" s="82" t="s">
        <v>1083</v>
      </c>
      <c r="C967" s="5"/>
      <c r="D967" s="52">
        <v>0</v>
      </c>
    </row>
    <row r="968" ht="16" customHeight="1" spans="1:4">
      <c r="A968" s="77">
        <v>21502</v>
      </c>
      <c r="B968" s="78" t="s">
        <v>1084</v>
      </c>
      <c r="C968" s="79"/>
      <c r="D968" s="80"/>
    </row>
    <row r="969" ht="16" customHeight="1" spans="1:4">
      <c r="A969" s="81">
        <v>2150201</v>
      </c>
      <c r="B969" s="82" t="s">
        <v>364</v>
      </c>
      <c r="C969" s="5"/>
      <c r="D969" s="52">
        <v>0</v>
      </c>
    </row>
    <row r="970" ht="16" customHeight="1" spans="1:4">
      <c r="A970" s="81">
        <v>2150202</v>
      </c>
      <c r="B970" s="82" t="s">
        <v>365</v>
      </c>
      <c r="C970" s="5"/>
      <c r="D970" s="52">
        <v>0</v>
      </c>
    </row>
    <row r="971" ht="16" customHeight="1" spans="1:4">
      <c r="A971" s="81">
        <v>2150203</v>
      </c>
      <c r="B971" s="82" t="s">
        <v>366</v>
      </c>
      <c r="C971" s="5"/>
      <c r="D971" s="52">
        <v>0</v>
      </c>
    </row>
    <row r="972" ht="16" customHeight="1" spans="1:4">
      <c r="A972" s="81">
        <v>2150204</v>
      </c>
      <c r="B972" s="82" t="s">
        <v>1085</v>
      </c>
      <c r="C972" s="5"/>
      <c r="D972" s="52">
        <v>0</v>
      </c>
    </row>
    <row r="973" ht="16" customHeight="1" spans="1:4">
      <c r="A973" s="81">
        <v>2150205</v>
      </c>
      <c r="B973" s="82" t="s">
        <v>1086</v>
      </c>
      <c r="C973" s="5"/>
      <c r="D973" s="52">
        <v>0</v>
      </c>
    </row>
    <row r="974" ht="16" customHeight="1" spans="1:4">
      <c r="A974" s="81">
        <v>2150206</v>
      </c>
      <c r="B974" s="82" t="s">
        <v>1087</v>
      </c>
      <c r="C974" s="5"/>
      <c r="D974" s="52">
        <v>0</v>
      </c>
    </row>
    <row r="975" ht="16" customHeight="1" spans="1:4">
      <c r="A975" s="81">
        <v>2150207</v>
      </c>
      <c r="B975" s="82" t="s">
        <v>1088</v>
      </c>
      <c r="C975" s="5"/>
      <c r="D975" s="52">
        <v>0</v>
      </c>
    </row>
    <row r="976" ht="16" customHeight="1" spans="1:4">
      <c r="A976" s="81">
        <v>2150208</v>
      </c>
      <c r="B976" s="82" t="s">
        <v>1089</v>
      </c>
      <c r="C976" s="5"/>
      <c r="D976" s="52">
        <v>0</v>
      </c>
    </row>
    <row r="977" ht="16" customHeight="1" spans="1:4">
      <c r="A977" s="81">
        <v>2150209</v>
      </c>
      <c r="B977" s="82" t="s">
        <v>1090</v>
      </c>
      <c r="C977" s="5"/>
      <c r="D977" s="52">
        <v>0</v>
      </c>
    </row>
    <row r="978" ht="16" customHeight="1" spans="1:4">
      <c r="A978" s="81">
        <v>2150210</v>
      </c>
      <c r="B978" s="82" t="s">
        <v>1091</v>
      </c>
      <c r="C978" s="5"/>
      <c r="D978" s="52">
        <v>0</v>
      </c>
    </row>
    <row r="979" ht="16" customHeight="1" spans="1:4">
      <c r="A979" s="81">
        <v>2150212</v>
      </c>
      <c r="B979" s="82" t="s">
        <v>1092</v>
      </c>
      <c r="C979" s="5"/>
      <c r="D979" s="52">
        <v>0</v>
      </c>
    </row>
    <row r="980" ht="16" customHeight="1" spans="1:4">
      <c r="A980" s="81">
        <v>2150213</v>
      </c>
      <c r="B980" s="82" t="s">
        <v>1093</v>
      </c>
      <c r="C980" s="5"/>
      <c r="D980" s="52">
        <v>0</v>
      </c>
    </row>
    <row r="981" ht="16" customHeight="1" spans="1:4">
      <c r="A981" s="81">
        <v>2150214</v>
      </c>
      <c r="B981" s="82" t="s">
        <v>1094</v>
      </c>
      <c r="C981" s="5"/>
      <c r="D981" s="52">
        <v>0</v>
      </c>
    </row>
    <row r="982" ht="16" customHeight="1" spans="1:4">
      <c r="A982" s="81">
        <v>2150215</v>
      </c>
      <c r="B982" s="82" t="s">
        <v>1095</v>
      </c>
      <c r="C982" s="5"/>
      <c r="D982" s="52">
        <v>0</v>
      </c>
    </row>
    <row r="983" ht="16" customHeight="1" spans="1:4">
      <c r="A983" s="81">
        <v>2150299</v>
      </c>
      <c r="B983" s="82" t="s">
        <v>1096</v>
      </c>
      <c r="C983" s="5"/>
      <c r="D983" s="52">
        <v>0</v>
      </c>
    </row>
    <row r="984" ht="16" customHeight="1" spans="1:4">
      <c r="A984" s="77">
        <v>21503</v>
      </c>
      <c r="B984" s="78" t="s">
        <v>1097</v>
      </c>
      <c r="C984" s="79"/>
      <c r="D984" s="80"/>
    </row>
    <row r="985" ht="16" customHeight="1" spans="1:4">
      <c r="A985" s="81">
        <v>2150301</v>
      </c>
      <c r="B985" s="82" t="s">
        <v>364</v>
      </c>
      <c r="C985" s="5"/>
      <c r="D985" s="52">
        <v>0</v>
      </c>
    </row>
    <row r="986" ht="16" customHeight="1" spans="1:4">
      <c r="A986" s="81">
        <v>2150302</v>
      </c>
      <c r="B986" s="82" t="s">
        <v>365</v>
      </c>
      <c r="C986" s="5"/>
      <c r="D986" s="52">
        <v>0</v>
      </c>
    </row>
    <row r="987" ht="16" customHeight="1" spans="1:4">
      <c r="A987" s="81">
        <v>2150303</v>
      </c>
      <c r="B987" s="82" t="s">
        <v>366</v>
      </c>
      <c r="C987" s="5"/>
      <c r="D987" s="52">
        <v>0</v>
      </c>
    </row>
    <row r="988" ht="16" customHeight="1" spans="1:4">
      <c r="A988" s="81">
        <v>2150399</v>
      </c>
      <c r="B988" s="82" t="s">
        <v>1098</v>
      </c>
      <c r="C988" s="5"/>
      <c r="D988" s="52">
        <v>0</v>
      </c>
    </row>
    <row r="989" ht="16" customHeight="1" spans="1:4">
      <c r="A989" s="77">
        <v>21505</v>
      </c>
      <c r="B989" s="78" t="s">
        <v>1099</v>
      </c>
      <c r="C989" s="79">
        <f>SUM(C990:C999)</f>
        <v>500</v>
      </c>
      <c r="D989" s="80">
        <f>SUM(D990:D999)</f>
        <v>2</v>
      </c>
    </row>
    <row r="990" ht="16" customHeight="1" spans="1:4">
      <c r="A990" s="81">
        <v>2150501</v>
      </c>
      <c r="B990" s="82" t="s">
        <v>364</v>
      </c>
      <c r="C990" s="5"/>
      <c r="D990" s="52">
        <v>0</v>
      </c>
    </row>
    <row r="991" ht="16" customHeight="1" spans="1:4">
      <c r="A991" s="81">
        <v>2150502</v>
      </c>
      <c r="B991" s="82" t="s">
        <v>365</v>
      </c>
      <c r="C991" s="5"/>
      <c r="D991" s="52">
        <v>0</v>
      </c>
    </row>
    <row r="992" ht="16" customHeight="1" spans="1:4">
      <c r="A992" s="81">
        <v>2150503</v>
      </c>
      <c r="B992" s="82" t="s">
        <v>366</v>
      </c>
      <c r="C992" s="5"/>
      <c r="D992" s="52">
        <v>0</v>
      </c>
    </row>
    <row r="993" ht="16" customHeight="1" spans="1:4">
      <c r="A993" s="81">
        <v>2150505</v>
      </c>
      <c r="B993" s="82" t="s">
        <v>1100</v>
      </c>
      <c r="C993" s="5"/>
      <c r="D993" s="52">
        <v>0</v>
      </c>
    </row>
    <row r="994" ht="16" customHeight="1" spans="1:4">
      <c r="A994" s="81">
        <v>2150507</v>
      </c>
      <c r="B994" s="82" t="s">
        <v>1101</v>
      </c>
      <c r="C994" s="5"/>
      <c r="D994" s="52">
        <v>0</v>
      </c>
    </row>
    <row r="995" ht="16" customHeight="1" spans="1:4">
      <c r="A995" s="81">
        <v>2150508</v>
      </c>
      <c r="B995" s="82" t="s">
        <v>1102</v>
      </c>
      <c r="C995" s="5"/>
      <c r="D995" s="52">
        <v>0</v>
      </c>
    </row>
    <row r="996" ht="16" customHeight="1" spans="1:4">
      <c r="A996" s="81">
        <v>2150516</v>
      </c>
      <c r="B996" s="82" t="s">
        <v>1103</v>
      </c>
      <c r="C996" s="5"/>
      <c r="D996" s="52">
        <v>0</v>
      </c>
    </row>
    <row r="997" ht="16" customHeight="1" spans="1:4">
      <c r="A997" s="81">
        <v>2150517</v>
      </c>
      <c r="B997" s="82" t="s">
        <v>1104</v>
      </c>
      <c r="C997" s="5">
        <v>500</v>
      </c>
      <c r="D997" s="52">
        <v>0</v>
      </c>
    </row>
    <row r="998" ht="16" customHeight="1" spans="1:4">
      <c r="A998" s="81">
        <v>2150550</v>
      </c>
      <c r="B998" s="82" t="s">
        <v>373</v>
      </c>
      <c r="C998" s="5"/>
      <c r="D998" s="52">
        <v>0</v>
      </c>
    </row>
    <row r="999" ht="16" customHeight="1" spans="1:4">
      <c r="A999" s="81">
        <v>2150599</v>
      </c>
      <c r="B999" s="82" t="s">
        <v>1105</v>
      </c>
      <c r="C999" s="5"/>
      <c r="D999" s="52">
        <v>2</v>
      </c>
    </row>
    <row r="1000" ht="16" customHeight="1" spans="1:4">
      <c r="A1000" s="77">
        <v>21507</v>
      </c>
      <c r="B1000" s="78" t="s">
        <v>1106</v>
      </c>
      <c r="C1000" s="79">
        <f>SUM(C1001:C1006)</f>
        <v>279</v>
      </c>
      <c r="D1000" s="80">
        <f>SUM(D1001:D1006)</f>
        <v>281.327028</v>
      </c>
    </row>
    <row r="1001" ht="16" customHeight="1" spans="1:4">
      <c r="A1001" s="81">
        <v>2150701</v>
      </c>
      <c r="B1001" s="82" t="s">
        <v>364</v>
      </c>
      <c r="C1001" s="5"/>
      <c r="D1001" s="52">
        <v>0</v>
      </c>
    </row>
    <row r="1002" ht="16" customHeight="1" spans="1:4">
      <c r="A1002" s="81">
        <v>2150702</v>
      </c>
      <c r="B1002" s="82" t="s">
        <v>365</v>
      </c>
      <c r="C1002" s="5"/>
      <c r="D1002" s="52">
        <v>0</v>
      </c>
    </row>
    <row r="1003" ht="16" customHeight="1" spans="1:4">
      <c r="A1003" s="81">
        <v>2150703</v>
      </c>
      <c r="B1003" s="82" t="s">
        <v>366</v>
      </c>
      <c r="C1003" s="5"/>
      <c r="D1003" s="52">
        <v>0</v>
      </c>
    </row>
    <row r="1004" ht="16" customHeight="1" spans="1:4">
      <c r="A1004" s="81">
        <v>2150704</v>
      </c>
      <c r="B1004" s="82" t="s">
        <v>1107</v>
      </c>
      <c r="C1004" s="5"/>
      <c r="D1004" s="52">
        <v>0</v>
      </c>
    </row>
    <row r="1005" ht="16" customHeight="1" spans="1:4">
      <c r="A1005" s="81">
        <v>2150705</v>
      </c>
      <c r="B1005" s="82" t="s">
        <v>1108</v>
      </c>
      <c r="C1005" s="5"/>
      <c r="D1005" s="52">
        <v>0</v>
      </c>
    </row>
    <row r="1006" ht="16" customHeight="1" spans="1:4">
      <c r="A1006" s="81">
        <v>2150799</v>
      </c>
      <c r="B1006" s="82" t="s">
        <v>1109</v>
      </c>
      <c r="C1006" s="5">
        <v>279</v>
      </c>
      <c r="D1006" s="52">
        <v>281.327028</v>
      </c>
    </row>
    <row r="1007" ht="16" customHeight="1" spans="1:4">
      <c r="A1007" s="77">
        <v>21508</v>
      </c>
      <c r="B1007" s="78" t="s">
        <v>1110</v>
      </c>
      <c r="C1007" s="79">
        <f>SUM(C1008:C1014)</f>
        <v>2001</v>
      </c>
      <c r="D1007" s="80">
        <f>SUM(D1008:D1014)</f>
        <v>3532.89</v>
      </c>
    </row>
    <row r="1008" ht="16" customHeight="1" spans="1:4">
      <c r="A1008" s="81">
        <v>2150801</v>
      </c>
      <c r="B1008" s="82" t="s">
        <v>364</v>
      </c>
      <c r="C1008" s="5"/>
      <c r="D1008" s="52">
        <v>0</v>
      </c>
    </row>
    <row r="1009" ht="16" customHeight="1" spans="1:4">
      <c r="A1009" s="81">
        <v>2150802</v>
      </c>
      <c r="B1009" s="82" t="s">
        <v>365</v>
      </c>
      <c r="C1009" s="5"/>
      <c r="D1009" s="52">
        <v>0</v>
      </c>
    </row>
    <row r="1010" ht="16" customHeight="1" spans="1:4">
      <c r="A1010" s="81">
        <v>2150803</v>
      </c>
      <c r="B1010" s="82" t="s">
        <v>366</v>
      </c>
      <c r="C1010" s="5"/>
      <c r="D1010" s="52">
        <v>0</v>
      </c>
    </row>
    <row r="1011" ht="16" customHeight="1" spans="1:4">
      <c r="A1011" s="81">
        <v>2150804</v>
      </c>
      <c r="B1011" s="82" t="s">
        <v>1111</v>
      </c>
      <c r="C1011" s="5"/>
      <c r="D1011" s="52">
        <v>0</v>
      </c>
    </row>
    <row r="1012" ht="16" customHeight="1" spans="1:4">
      <c r="A1012" s="81">
        <v>2150805</v>
      </c>
      <c r="B1012" s="82" t="s">
        <v>1112</v>
      </c>
      <c r="C1012" s="5"/>
      <c r="D1012" s="52">
        <v>2032</v>
      </c>
    </row>
    <row r="1013" ht="16" customHeight="1" spans="1:4">
      <c r="A1013" s="81">
        <v>2150806</v>
      </c>
      <c r="B1013" s="82" t="s">
        <v>1113</v>
      </c>
      <c r="C1013" s="5"/>
      <c r="D1013" s="52">
        <v>0</v>
      </c>
    </row>
    <row r="1014" ht="16" customHeight="1" spans="1:4">
      <c r="A1014" s="81">
        <v>2150899</v>
      </c>
      <c r="B1014" s="82" t="s">
        <v>1114</v>
      </c>
      <c r="C1014" s="5">
        <v>2001</v>
      </c>
      <c r="D1014" s="52">
        <v>1500.89</v>
      </c>
    </row>
    <row r="1015" ht="16" customHeight="1" spans="1:4">
      <c r="A1015" s="77">
        <v>21599</v>
      </c>
      <c r="B1015" s="78" t="s">
        <v>1115</v>
      </c>
      <c r="C1015" s="79"/>
      <c r="D1015" s="80"/>
    </row>
    <row r="1016" ht="16" customHeight="1" spans="1:4">
      <c r="A1016" s="81">
        <v>2159901</v>
      </c>
      <c r="B1016" s="82" t="s">
        <v>1116</v>
      </c>
      <c r="C1016" s="5"/>
      <c r="D1016" s="52">
        <v>0</v>
      </c>
    </row>
    <row r="1017" ht="16" customHeight="1" spans="1:4">
      <c r="A1017" s="81">
        <v>2159904</v>
      </c>
      <c r="B1017" s="82" t="s">
        <v>1117</v>
      </c>
      <c r="C1017" s="5"/>
      <c r="D1017" s="52">
        <v>0</v>
      </c>
    </row>
    <row r="1018" ht="16" customHeight="1" spans="1:4">
      <c r="A1018" s="81">
        <v>2159905</v>
      </c>
      <c r="B1018" s="82" t="s">
        <v>1118</v>
      </c>
      <c r="C1018" s="5"/>
      <c r="D1018" s="52">
        <v>0</v>
      </c>
    </row>
    <row r="1019" ht="16" customHeight="1" spans="1:4">
      <c r="A1019" s="81">
        <v>2159906</v>
      </c>
      <c r="B1019" s="82" t="s">
        <v>1119</v>
      </c>
      <c r="C1019" s="5"/>
      <c r="D1019" s="52">
        <v>0</v>
      </c>
    </row>
    <row r="1020" ht="16" customHeight="1" spans="1:4">
      <c r="A1020" s="81">
        <v>2159999</v>
      </c>
      <c r="B1020" s="82" t="s">
        <v>1120</v>
      </c>
      <c r="C1020" s="5"/>
      <c r="D1020" s="52">
        <v>0</v>
      </c>
    </row>
    <row r="1021" ht="16" customHeight="1" spans="1:4">
      <c r="A1021" s="73">
        <v>216</v>
      </c>
      <c r="B1021" s="74" t="s">
        <v>114</v>
      </c>
      <c r="C1021" s="75">
        <f>C1022+C1032+C1038</f>
        <v>182</v>
      </c>
      <c r="D1021" s="76">
        <f>D1022+D1032+D1038</f>
        <v>249.0769</v>
      </c>
    </row>
    <row r="1022" ht="16" customHeight="1" spans="1:4">
      <c r="A1022" s="77">
        <v>21602</v>
      </c>
      <c r="B1022" s="78" t="s">
        <v>1121</v>
      </c>
      <c r="C1022" s="79">
        <f>SUM(C1023:C1031)</f>
        <v>30</v>
      </c>
      <c r="D1022" s="80">
        <f>SUM(D1023:D1031)</f>
        <v>142.665</v>
      </c>
    </row>
    <row r="1023" ht="16" customHeight="1" spans="1:4">
      <c r="A1023" s="81">
        <v>2160201</v>
      </c>
      <c r="B1023" s="82" t="s">
        <v>364</v>
      </c>
      <c r="C1023" s="5"/>
      <c r="D1023" s="52">
        <v>0</v>
      </c>
    </row>
    <row r="1024" ht="16" customHeight="1" spans="1:4">
      <c r="A1024" s="81">
        <v>2160202</v>
      </c>
      <c r="B1024" s="82" t="s">
        <v>365</v>
      </c>
      <c r="C1024" s="5"/>
      <c r="D1024" s="52">
        <v>0</v>
      </c>
    </row>
    <row r="1025" ht="16" customHeight="1" spans="1:4">
      <c r="A1025" s="81">
        <v>2160203</v>
      </c>
      <c r="B1025" s="82" t="s">
        <v>366</v>
      </c>
      <c r="C1025" s="5"/>
      <c r="D1025" s="52">
        <v>0</v>
      </c>
    </row>
    <row r="1026" ht="16" customHeight="1" spans="1:4">
      <c r="A1026" s="81">
        <v>2160216</v>
      </c>
      <c r="B1026" s="82" t="s">
        <v>1122</v>
      </c>
      <c r="C1026" s="5"/>
      <c r="D1026" s="52">
        <v>0</v>
      </c>
    </row>
    <row r="1027" ht="16" customHeight="1" spans="1:4">
      <c r="A1027" s="81">
        <v>2160217</v>
      </c>
      <c r="B1027" s="82" t="s">
        <v>1123</v>
      </c>
      <c r="C1027" s="5"/>
      <c r="D1027" s="52">
        <v>0</v>
      </c>
    </row>
    <row r="1028" ht="16" customHeight="1" spans="1:4">
      <c r="A1028" s="81">
        <v>2160218</v>
      </c>
      <c r="B1028" s="82" t="s">
        <v>1124</v>
      </c>
      <c r="C1028" s="5"/>
      <c r="D1028" s="52">
        <v>0</v>
      </c>
    </row>
    <row r="1029" ht="16" customHeight="1" spans="1:4">
      <c r="A1029" s="81">
        <v>2160219</v>
      </c>
      <c r="B1029" s="82" t="s">
        <v>1125</v>
      </c>
      <c r="C1029" s="5"/>
      <c r="D1029" s="52">
        <v>0</v>
      </c>
    </row>
    <row r="1030" ht="16" customHeight="1" spans="1:4">
      <c r="A1030" s="81">
        <v>2160250</v>
      </c>
      <c r="B1030" s="82" t="s">
        <v>373</v>
      </c>
      <c r="C1030" s="5"/>
      <c r="D1030" s="52">
        <v>0</v>
      </c>
    </row>
    <row r="1031" ht="16" customHeight="1" spans="1:4">
      <c r="A1031" s="81">
        <v>2160299</v>
      </c>
      <c r="B1031" s="82" t="s">
        <v>1126</v>
      </c>
      <c r="C1031" s="5">
        <v>30</v>
      </c>
      <c r="D1031" s="52">
        <v>142.665</v>
      </c>
    </row>
    <row r="1032" ht="16" customHeight="1" spans="1:4">
      <c r="A1032" s="77">
        <v>21606</v>
      </c>
      <c r="B1032" s="78" t="s">
        <v>1127</v>
      </c>
      <c r="C1032" s="79">
        <f>SUM(C1033:C1037)</f>
        <v>3</v>
      </c>
      <c r="D1032" s="80">
        <f>SUM(D1033:D1037)</f>
        <v>5.781</v>
      </c>
    </row>
    <row r="1033" ht="16" customHeight="1" spans="1:4">
      <c r="A1033" s="81">
        <v>2160601</v>
      </c>
      <c r="B1033" s="82" t="s">
        <v>364</v>
      </c>
      <c r="C1033" s="5"/>
      <c r="D1033" s="52">
        <v>0</v>
      </c>
    </row>
    <row r="1034" ht="16" customHeight="1" spans="1:4">
      <c r="A1034" s="81">
        <v>2160602</v>
      </c>
      <c r="B1034" s="82" t="s">
        <v>365</v>
      </c>
      <c r="C1034" s="5"/>
      <c r="D1034" s="52">
        <v>0</v>
      </c>
    </row>
    <row r="1035" ht="16" customHeight="1" spans="1:4">
      <c r="A1035" s="81">
        <v>2160603</v>
      </c>
      <c r="B1035" s="82" t="s">
        <v>366</v>
      </c>
      <c r="C1035" s="5"/>
      <c r="D1035" s="52">
        <v>0</v>
      </c>
    </row>
    <row r="1036" ht="16" customHeight="1" spans="1:4">
      <c r="A1036" s="81">
        <v>2160607</v>
      </c>
      <c r="B1036" s="82" t="s">
        <v>1128</v>
      </c>
      <c r="C1036" s="5"/>
      <c r="D1036" s="52">
        <v>0</v>
      </c>
    </row>
    <row r="1037" ht="16" customHeight="1" spans="1:4">
      <c r="A1037" s="81">
        <v>2160699</v>
      </c>
      <c r="B1037" s="82" t="s">
        <v>1129</v>
      </c>
      <c r="C1037" s="5">
        <v>3</v>
      </c>
      <c r="D1037" s="52">
        <v>5.781</v>
      </c>
    </row>
    <row r="1038" ht="16" customHeight="1" spans="1:4">
      <c r="A1038" s="77">
        <v>21699</v>
      </c>
      <c r="B1038" s="78" t="s">
        <v>1130</v>
      </c>
      <c r="C1038" s="79">
        <f>SUM(C1039:C1040)</f>
        <v>149</v>
      </c>
      <c r="D1038" s="80">
        <f>SUM(D1039:D1040)</f>
        <v>100.6309</v>
      </c>
    </row>
    <row r="1039" ht="16" customHeight="1" spans="1:4">
      <c r="A1039" s="81">
        <v>2169901</v>
      </c>
      <c r="B1039" s="82" t="s">
        <v>1131</v>
      </c>
      <c r="C1039" s="5"/>
      <c r="D1039" s="52">
        <v>0</v>
      </c>
    </row>
    <row r="1040" ht="16" customHeight="1" spans="1:4">
      <c r="A1040" s="81">
        <v>2169999</v>
      </c>
      <c r="B1040" s="82" t="s">
        <v>1132</v>
      </c>
      <c r="C1040" s="5">
        <v>149</v>
      </c>
      <c r="D1040" s="52">
        <v>100.6309</v>
      </c>
    </row>
    <row r="1041" ht="16" customHeight="1" spans="1:4">
      <c r="A1041" s="73">
        <v>217</v>
      </c>
      <c r="B1041" s="74" t="s">
        <v>1133</v>
      </c>
      <c r="C1041" s="75">
        <f>C1042+C1049+C1059+C1065+C1068</f>
        <v>10</v>
      </c>
      <c r="D1041" s="76">
        <f>D1042+D1049+D1059+D1065+D1068</f>
        <v>0</v>
      </c>
    </row>
    <row r="1042" ht="16" customHeight="1" spans="1:4">
      <c r="A1042" s="77">
        <v>21701</v>
      </c>
      <c r="B1042" s="78" t="s">
        <v>1134</v>
      </c>
      <c r="C1042" s="79"/>
      <c r="D1042" s="80"/>
    </row>
    <row r="1043" ht="16" customHeight="1" spans="1:4">
      <c r="A1043" s="81">
        <v>2170101</v>
      </c>
      <c r="B1043" s="82" t="s">
        <v>364</v>
      </c>
      <c r="C1043" s="5"/>
      <c r="D1043" s="52">
        <v>0</v>
      </c>
    </row>
    <row r="1044" ht="16" customHeight="1" spans="1:4">
      <c r="A1044" s="81">
        <v>2170102</v>
      </c>
      <c r="B1044" s="82" t="s">
        <v>365</v>
      </c>
      <c r="C1044" s="5"/>
      <c r="D1044" s="52">
        <v>0</v>
      </c>
    </row>
    <row r="1045" ht="16" customHeight="1" spans="1:4">
      <c r="A1045" s="81">
        <v>2170103</v>
      </c>
      <c r="B1045" s="82" t="s">
        <v>366</v>
      </c>
      <c r="C1045" s="5"/>
      <c r="D1045" s="52">
        <v>0</v>
      </c>
    </row>
    <row r="1046" ht="16" customHeight="1" spans="1:4">
      <c r="A1046" s="81">
        <v>2170104</v>
      </c>
      <c r="B1046" s="82" t="s">
        <v>1135</v>
      </c>
      <c r="C1046" s="5"/>
      <c r="D1046" s="52">
        <v>0</v>
      </c>
    </row>
    <row r="1047" ht="16" customHeight="1" spans="1:4">
      <c r="A1047" s="81">
        <v>2170150</v>
      </c>
      <c r="B1047" s="82" t="s">
        <v>373</v>
      </c>
      <c r="C1047" s="5"/>
      <c r="D1047" s="52">
        <v>0</v>
      </c>
    </row>
    <row r="1048" ht="16" customHeight="1" spans="1:4">
      <c r="A1048" s="81">
        <v>2170199</v>
      </c>
      <c r="B1048" s="82" t="s">
        <v>1136</v>
      </c>
      <c r="C1048" s="5"/>
      <c r="D1048" s="52">
        <v>0</v>
      </c>
    </row>
    <row r="1049" ht="16" customHeight="1" spans="1:4">
      <c r="A1049" s="77">
        <v>21702</v>
      </c>
      <c r="B1049" s="78" t="s">
        <v>1137</v>
      </c>
      <c r="C1049" s="79"/>
      <c r="D1049" s="80"/>
    </row>
    <row r="1050" ht="16" customHeight="1" spans="1:4">
      <c r="A1050" s="81">
        <v>2170201</v>
      </c>
      <c r="B1050" s="82" t="s">
        <v>1138</v>
      </c>
      <c r="C1050" s="5"/>
      <c r="D1050" s="52">
        <v>0</v>
      </c>
    </row>
    <row r="1051" ht="16" customHeight="1" spans="1:4">
      <c r="A1051" s="81">
        <v>2170202</v>
      </c>
      <c r="B1051" s="82" t="s">
        <v>1139</v>
      </c>
      <c r="C1051" s="5"/>
      <c r="D1051" s="52">
        <v>0</v>
      </c>
    </row>
    <row r="1052" ht="16" customHeight="1" spans="1:4">
      <c r="A1052" s="81">
        <v>2170203</v>
      </c>
      <c r="B1052" s="82" t="s">
        <v>1140</v>
      </c>
      <c r="C1052" s="5"/>
      <c r="D1052" s="52">
        <v>0</v>
      </c>
    </row>
    <row r="1053" ht="16" customHeight="1" spans="1:4">
      <c r="A1053" s="81">
        <v>2170204</v>
      </c>
      <c r="B1053" s="82" t="s">
        <v>1141</v>
      </c>
      <c r="C1053" s="5"/>
      <c r="D1053" s="52">
        <v>0</v>
      </c>
    </row>
    <row r="1054" ht="16" customHeight="1" spans="1:4">
      <c r="A1054" s="81">
        <v>2170205</v>
      </c>
      <c r="B1054" s="82" t="s">
        <v>1142</v>
      </c>
      <c r="C1054" s="5"/>
      <c r="D1054" s="52">
        <v>0</v>
      </c>
    </row>
    <row r="1055" ht="16" customHeight="1" spans="1:4">
      <c r="A1055" s="81">
        <v>2170206</v>
      </c>
      <c r="B1055" s="82" t="s">
        <v>1143</v>
      </c>
      <c r="C1055" s="5"/>
      <c r="D1055" s="52">
        <v>0</v>
      </c>
    </row>
    <row r="1056" ht="16" customHeight="1" spans="1:4">
      <c r="A1056" s="81">
        <v>2170207</v>
      </c>
      <c r="B1056" s="82" t="s">
        <v>1144</v>
      </c>
      <c r="C1056" s="5"/>
      <c r="D1056" s="52">
        <v>0</v>
      </c>
    </row>
    <row r="1057" ht="16" customHeight="1" spans="1:4">
      <c r="A1057" s="81">
        <v>2170208</v>
      </c>
      <c r="B1057" s="82" t="s">
        <v>1145</v>
      </c>
      <c r="C1057" s="5"/>
      <c r="D1057" s="52">
        <v>0</v>
      </c>
    </row>
    <row r="1058" ht="16" customHeight="1" spans="1:4">
      <c r="A1058" s="81">
        <v>2170299</v>
      </c>
      <c r="B1058" s="82" t="s">
        <v>1146</v>
      </c>
      <c r="C1058" s="5"/>
      <c r="D1058" s="52">
        <v>0</v>
      </c>
    </row>
    <row r="1059" ht="16" customHeight="1" spans="1:4">
      <c r="A1059" s="77">
        <v>21703</v>
      </c>
      <c r="B1059" s="78" t="s">
        <v>1147</v>
      </c>
      <c r="C1059" s="79">
        <f>SUM(C1060:C1064)</f>
        <v>10</v>
      </c>
      <c r="D1059" s="80">
        <f>SUM(D1060:D1064)</f>
        <v>0</v>
      </c>
    </row>
    <row r="1060" ht="16" customHeight="1" spans="1:4">
      <c r="A1060" s="81">
        <v>2170301</v>
      </c>
      <c r="B1060" s="82" t="s">
        <v>1148</v>
      </c>
      <c r="C1060" s="5"/>
      <c r="D1060" s="52">
        <v>0</v>
      </c>
    </row>
    <row r="1061" ht="16" customHeight="1" spans="1:4">
      <c r="A1061" s="81">
        <v>2170302</v>
      </c>
      <c r="B1061" s="82" t="s">
        <v>1149</v>
      </c>
      <c r="C1061" s="5"/>
      <c r="D1061" s="52">
        <v>0</v>
      </c>
    </row>
    <row r="1062" ht="16" customHeight="1" spans="1:4">
      <c r="A1062" s="81">
        <v>2170303</v>
      </c>
      <c r="B1062" s="82" t="s">
        <v>1150</v>
      </c>
      <c r="C1062" s="5"/>
      <c r="D1062" s="52">
        <v>0</v>
      </c>
    </row>
    <row r="1063" ht="16" customHeight="1" spans="1:4">
      <c r="A1063" s="81">
        <v>2170304</v>
      </c>
      <c r="B1063" s="82" t="s">
        <v>1151</v>
      </c>
      <c r="C1063" s="5"/>
      <c r="D1063" s="52">
        <v>0</v>
      </c>
    </row>
    <row r="1064" ht="16" customHeight="1" spans="1:4">
      <c r="A1064" s="81">
        <v>2170399</v>
      </c>
      <c r="B1064" s="82" t="s">
        <v>1152</v>
      </c>
      <c r="C1064" s="5">
        <v>10</v>
      </c>
      <c r="D1064" s="52">
        <v>0</v>
      </c>
    </row>
    <row r="1065" ht="16" customHeight="1" spans="1:4">
      <c r="A1065" s="77">
        <v>21704</v>
      </c>
      <c r="B1065" s="78" t="s">
        <v>1153</v>
      </c>
      <c r="C1065" s="79"/>
      <c r="D1065" s="80"/>
    </row>
    <row r="1066" ht="16" customHeight="1" spans="1:4">
      <c r="A1066" s="81">
        <v>2170401</v>
      </c>
      <c r="B1066" s="82" t="s">
        <v>1154</v>
      </c>
      <c r="C1066" s="5"/>
      <c r="D1066" s="52">
        <v>0</v>
      </c>
    </row>
    <row r="1067" ht="16" customHeight="1" spans="1:4">
      <c r="A1067" s="81">
        <v>2170499</v>
      </c>
      <c r="B1067" s="82" t="s">
        <v>1155</v>
      </c>
      <c r="C1067" s="5"/>
      <c r="D1067" s="52">
        <v>0</v>
      </c>
    </row>
    <row r="1068" ht="16" customHeight="1" spans="1:4">
      <c r="A1068" s="77">
        <v>21799</v>
      </c>
      <c r="B1068" s="78" t="s">
        <v>1156</v>
      </c>
      <c r="C1068" s="79"/>
      <c r="D1068" s="80"/>
    </row>
    <row r="1069" ht="16" customHeight="1" spans="1:4">
      <c r="A1069" s="81">
        <v>2179902</v>
      </c>
      <c r="B1069" s="82" t="s">
        <v>1157</v>
      </c>
      <c r="C1069" s="5"/>
      <c r="D1069" s="52">
        <v>0</v>
      </c>
    </row>
    <row r="1070" ht="16" customHeight="1" spans="1:4">
      <c r="A1070" s="81">
        <v>2179999</v>
      </c>
      <c r="B1070" s="82" t="s">
        <v>1158</v>
      </c>
      <c r="C1070" s="5"/>
      <c r="D1070" s="52">
        <v>0</v>
      </c>
    </row>
    <row r="1071" ht="16" customHeight="1" spans="1:4">
      <c r="A1071" s="73">
        <v>219</v>
      </c>
      <c r="B1071" s="74" t="s">
        <v>86</v>
      </c>
      <c r="C1071" s="75">
        <f>SUM(C1072:C1080)</f>
        <v>0</v>
      </c>
      <c r="D1071" s="76">
        <f>SUM(D1072:D1080)</f>
        <v>0</v>
      </c>
    </row>
    <row r="1072" ht="16" customHeight="1" spans="1:4">
      <c r="A1072" s="81">
        <v>21901</v>
      </c>
      <c r="B1072" s="82" t="s">
        <v>1159</v>
      </c>
      <c r="C1072" s="5"/>
      <c r="D1072" s="52">
        <v>0</v>
      </c>
    </row>
    <row r="1073" ht="16" customHeight="1" spans="1:4">
      <c r="A1073" s="81">
        <v>21902</v>
      </c>
      <c r="B1073" s="82" t="s">
        <v>1160</v>
      </c>
      <c r="C1073" s="5"/>
      <c r="D1073" s="52">
        <v>0</v>
      </c>
    </row>
    <row r="1074" ht="16" customHeight="1" spans="1:4">
      <c r="A1074" s="81">
        <v>21903</v>
      </c>
      <c r="B1074" s="82" t="s">
        <v>1161</v>
      </c>
      <c r="C1074" s="5"/>
      <c r="D1074" s="52">
        <v>0</v>
      </c>
    </row>
    <row r="1075" ht="16" customHeight="1" spans="1:4">
      <c r="A1075" s="81">
        <v>21904</v>
      </c>
      <c r="B1075" s="82" t="s">
        <v>1162</v>
      </c>
      <c r="C1075" s="5"/>
      <c r="D1075" s="52">
        <v>0</v>
      </c>
    </row>
    <row r="1076" ht="16" customHeight="1" spans="1:4">
      <c r="A1076" s="81">
        <v>21905</v>
      </c>
      <c r="B1076" s="82" t="s">
        <v>1163</v>
      </c>
      <c r="C1076" s="5"/>
      <c r="D1076" s="52">
        <v>0</v>
      </c>
    </row>
    <row r="1077" ht="16" customHeight="1" spans="1:4">
      <c r="A1077" s="81">
        <v>21906</v>
      </c>
      <c r="B1077" s="82" t="s">
        <v>942</v>
      </c>
      <c r="C1077" s="5"/>
      <c r="D1077" s="52">
        <v>0</v>
      </c>
    </row>
    <row r="1078" ht="16" customHeight="1" spans="1:4">
      <c r="A1078" s="81">
        <v>21907</v>
      </c>
      <c r="B1078" s="82" t="s">
        <v>1164</v>
      </c>
      <c r="C1078" s="5"/>
      <c r="D1078" s="52">
        <v>0</v>
      </c>
    </row>
    <row r="1079" ht="16" customHeight="1" spans="1:4">
      <c r="A1079" s="81">
        <v>21908</v>
      </c>
      <c r="B1079" s="82" t="s">
        <v>1165</v>
      </c>
      <c r="C1079" s="5"/>
      <c r="D1079" s="52">
        <v>0</v>
      </c>
    </row>
    <row r="1080" ht="16" customHeight="1" spans="1:4">
      <c r="A1080" s="81">
        <v>21999</v>
      </c>
      <c r="B1080" s="82" t="s">
        <v>1166</v>
      </c>
      <c r="C1080" s="5"/>
      <c r="D1080" s="52">
        <v>0</v>
      </c>
    </row>
    <row r="1081" ht="16" customHeight="1" spans="1:4">
      <c r="A1081" s="73">
        <v>220</v>
      </c>
      <c r="B1081" s="74" t="s">
        <v>1167</v>
      </c>
      <c r="C1081" s="75">
        <f>C1082+C1109+C1124</f>
        <v>4173</v>
      </c>
      <c r="D1081" s="76">
        <f>D1082+D1109+D1124</f>
        <v>4149.745555</v>
      </c>
    </row>
    <row r="1082" ht="16" customHeight="1" spans="1:4">
      <c r="A1082" s="77">
        <v>22001</v>
      </c>
      <c r="B1082" s="78" t="s">
        <v>1168</v>
      </c>
      <c r="C1082" s="79">
        <f>SUM(C1083:C1108)</f>
        <v>4072</v>
      </c>
      <c r="D1082" s="80">
        <f>SUM(D1083:D1108)</f>
        <v>3622.994055</v>
      </c>
    </row>
    <row r="1083" ht="16" customHeight="1" spans="1:4">
      <c r="A1083" s="81">
        <v>2200101</v>
      </c>
      <c r="B1083" s="82" t="s">
        <v>364</v>
      </c>
      <c r="C1083" s="5">
        <v>1718</v>
      </c>
      <c r="D1083" s="52">
        <v>1353.44112</v>
      </c>
    </row>
    <row r="1084" ht="16" customHeight="1" spans="1:4">
      <c r="A1084" s="81">
        <v>2200102</v>
      </c>
      <c r="B1084" s="82" t="s">
        <v>365</v>
      </c>
      <c r="C1084" s="5">
        <v>670</v>
      </c>
      <c r="D1084" s="52">
        <v>580.58112</v>
      </c>
    </row>
    <row r="1085" ht="16" customHeight="1" spans="1:4">
      <c r="A1085" s="81">
        <v>2200103</v>
      </c>
      <c r="B1085" s="82" t="s">
        <v>366</v>
      </c>
      <c r="C1085" s="5"/>
      <c r="D1085" s="52">
        <v>0</v>
      </c>
    </row>
    <row r="1086" ht="16" customHeight="1" spans="1:4">
      <c r="A1086" s="81">
        <v>2200104</v>
      </c>
      <c r="B1086" s="82" t="s">
        <v>1169</v>
      </c>
      <c r="C1086" s="5">
        <v>60</v>
      </c>
      <c r="D1086" s="52">
        <v>60</v>
      </c>
    </row>
    <row r="1087" ht="16" customHeight="1" spans="1:4">
      <c r="A1087" s="81">
        <v>2200106</v>
      </c>
      <c r="B1087" s="82" t="s">
        <v>1170</v>
      </c>
      <c r="C1087" s="5">
        <v>591</v>
      </c>
      <c r="D1087" s="52">
        <v>591</v>
      </c>
    </row>
    <row r="1088" ht="16" customHeight="1" spans="1:4">
      <c r="A1088" s="81">
        <v>2200107</v>
      </c>
      <c r="B1088" s="82" t="s">
        <v>1171</v>
      </c>
      <c r="C1088" s="5"/>
      <c r="D1088" s="52">
        <v>0</v>
      </c>
    </row>
    <row r="1089" ht="16" customHeight="1" spans="1:4">
      <c r="A1089" s="81">
        <v>2200108</v>
      </c>
      <c r="B1089" s="82" t="s">
        <v>1172</v>
      </c>
      <c r="C1089" s="5"/>
      <c r="D1089" s="52">
        <v>0</v>
      </c>
    </row>
    <row r="1090" ht="16" customHeight="1" spans="1:4">
      <c r="A1090" s="81">
        <v>2200109</v>
      </c>
      <c r="B1090" s="82" t="s">
        <v>1173</v>
      </c>
      <c r="C1090" s="5">
        <v>300</v>
      </c>
      <c r="D1090" s="52">
        <v>0</v>
      </c>
    </row>
    <row r="1091" ht="16" customHeight="1" spans="1:4">
      <c r="A1091" s="81">
        <v>2200112</v>
      </c>
      <c r="B1091" s="82" t="s">
        <v>1174</v>
      </c>
      <c r="C1091" s="5">
        <v>139</v>
      </c>
      <c r="D1091" s="52">
        <v>150.533515</v>
      </c>
    </row>
    <row r="1092" ht="16" customHeight="1" spans="1:4">
      <c r="A1092" s="81">
        <v>2200113</v>
      </c>
      <c r="B1092" s="82" t="s">
        <v>1175</v>
      </c>
      <c r="C1092" s="5"/>
      <c r="D1092" s="52">
        <v>0</v>
      </c>
    </row>
    <row r="1093" ht="16" customHeight="1" spans="1:4">
      <c r="A1093" s="81">
        <v>2200114</v>
      </c>
      <c r="B1093" s="82" t="s">
        <v>1176</v>
      </c>
      <c r="C1093" s="5"/>
      <c r="D1093" s="52">
        <v>0</v>
      </c>
    </row>
    <row r="1094" ht="16" customHeight="1" spans="1:4">
      <c r="A1094" s="81">
        <v>2200115</v>
      </c>
      <c r="B1094" s="82" t="s">
        <v>1177</v>
      </c>
      <c r="C1094" s="5"/>
      <c r="D1094" s="52">
        <v>0</v>
      </c>
    </row>
    <row r="1095" ht="16" customHeight="1" spans="1:4">
      <c r="A1095" s="81">
        <v>2200116</v>
      </c>
      <c r="B1095" s="82" t="s">
        <v>1178</v>
      </c>
      <c r="C1095" s="5"/>
      <c r="D1095" s="52">
        <v>0</v>
      </c>
    </row>
    <row r="1096" ht="16" customHeight="1" spans="1:4">
      <c r="A1096" s="81">
        <v>2200119</v>
      </c>
      <c r="B1096" s="82" t="s">
        <v>1179</v>
      </c>
      <c r="C1096" s="5"/>
      <c r="D1096" s="52">
        <v>0</v>
      </c>
    </row>
    <row r="1097" ht="16" customHeight="1" spans="1:4">
      <c r="A1097" s="81">
        <v>2200120</v>
      </c>
      <c r="B1097" s="82" t="s">
        <v>1180</v>
      </c>
      <c r="C1097" s="5"/>
      <c r="D1097" s="52">
        <v>0</v>
      </c>
    </row>
    <row r="1098" ht="16" customHeight="1" spans="1:4">
      <c r="A1098" s="81">
        <v>2200121</v>
      </c>
      <c r="B1098" s="82" t="s">
        <v>1181</v>
      </c>
      <c r="C1098" s="5"/>
      <c r="D1098" s="52">
        <v>0</v>
      </c>
    </row>
    <row r="1099" ht="16" customHeight="1" spans="1:4">
      <c r="A1099" s="81">
        <v>2200122</v>
      </c>
      <c r="B1099" s="82" t="s">
        <v>1182</v>
      </c>
      <c r="C1099" s="5"/>
      <c r="D1099" s="52">
        <v>0</v>
      </c>
    </row>
    <row r="1100" ht="16" customHeight="1" spans="1:4">
      <c r="A1100" s="81">
        <v>2200123</v>
      </c>
      <c r="B1100" s="82" t="s">
        <v>1183</v>
      </c>
      <c r="C1100" s="5"/>
      <c r="D1100" s="52">
        <v>0</v>
      </c>
    </row>
    <row r="1101" ht="16" customHeight="1" spans="1:4">
      <c r="A1101" s="81">
        <v>2200124</v>
      </c>
      <c r="B1101" s="82" t="s">
        <v>1184</v>
      </c>
      <c r="C1101" s="5"/>
      <c r="D1101" s="52">
        <v>0</v>
      </c>
    </row>
    <row r="1102" ht="16" customHeight="1" spans="1:4">
      <c r="A1102" s="81">
        <v>2200125</v>
      </c>
      <c r="B1102" s="82" t="s">
        <v>1185</v>
      </c>
      <c r="C1102" s="5"/>
      <c r="D1102" s="52">
        <v>0</v>
      </c>
    </row>
    <row r="1103" ht="16" customHeight="1" spans="1:4">
      <c r="A1103" s="81">
        <v>2200126</v>
      </c>
      <c r="B1103" s="82" t="s">
        <v>1186</v>
      </c>
      <c r="C1103" s="5"/>
      <c r="D1103" s="52">
        <v>0</v>
      </c>
    </row>
    <row r="1104" ht="16" customHeight="1" spans="1:4">
      <c r="A1104" s="81">
        <v>2200127</v>
      </c>
      <c r="B1104" s="82" t="s">
        <v>1187</v>
      </c>
      <c r="C1104" s="5"/>
      <c r="D1104" s="52">
        <v>0</v>
      </c>
    </row>
    <row r="1105" ht="16" customHeight="1" spans="1:4">
      <c r="A1105" s="81">
        <v>2200128</v>
      </c>
      <c r="B1105" s="82" t="s">
        <v>1188</v>
      </c>
      <c r="C1105" s="5"/>
      <c r="D1105" s="52">
        <v>0</v>
      </c>
    </row>
    <row r="1106" ht="16" customHeight="1" spans="1:4">
      <c r="A1106" s="81">
        <v>2200129</v>
      </c>
      <c r="B1106" s="82" t="s">
        <v>1189</v>
      </c>
      <c r="C1106" s="5"/>
      <c r="D1106" s="52">
        <v>0</v>
      </c>
    </row>
    <row r="1107" ht="16" customHeight="1" spans="1:4">
      <c r="A1107" s="81">
        <v>2200150</v>
      </c>
      <c r="B1107" s="82" t="s">
        <v>373</v>
      </c>
      <c r="C1107" s="5"/>
      <c r="D1107" s="52">
        <v>0</v>
      </c>
    </row>
    <row r="1108" ht="16" customHeight="1" spans="1:4">
      <c r="A1108" s="81">
        <v>2200199</v>
      </c>
      <c r="B1108" s="82" t="s">
        <v>1190</v>
      </c>
      <c r="C1108" s="5">
        <v>594</v>
      </c>
      <c r="D1108" s="52">
        <v>887.4383</v>
      </c>
    </row>
    <row r="1109" ht="16" customHeight="1" spans="1:4">
      <c r="A1109" s="77">
        <v>22005</v>
      </c>
      <c r="B1109" s="78" t="s">
        <v>1191</v>
      </c>
      <c r="C1109" s="79">
        <f>SUM(C1110:C1123)</f>
        <v>101</v>
      </c>
      <c r="D1109" s="80">
        <f>SUM(D1110:D1123)</f>
        <v>200.7515</v>
      </c>
    </row>
    <row r="1110" ht="16" customHeight="1" spans="1:4">
      <c r="A1110" s="81">
        <v>2200501</v>
      </c>
      <c r="B1110" s="82" t="s">
        <v>364</v>
      </c>
      <c r="C1110" s="5"/>
      <c r="D1110" s="52">
        <v>0</v>
      </c>
    </row>
    <row r="1111" ht="16" customHeight="1" spans="1:4">
      <c r="A1111" s="81">
        <v>2200502</v>
      </c>
      <c r="B1111" s="82" t="s">
        <v>365</v>
      </c>
      <c r="C1111" s="5"/>
      <c r="D1111" s="52">
        <v>0</v>
      </c>
    </row>
    <row r="1112" ht="16" customHeight="1" spans="1:4">
      <c r="A1112" s="81">
        <v>2200503</v>
      </c>
      <c r="B1112" s="82" t="s">
        <v>366</v>
      </c>
      <c r="C1112" s="5"/>
      <c r="D1112" s="52">
        <v>0</v>
      </c>
    </row>
    <row r="1113" ht="16" customHeight="1" spans="1:4">
      <c r="A1113" s="81">
        <v>2200504</v>
      </c>
      <c r="B1113" s="82" t="s">
        <v>1192</v>
      </c>
      <c r="C1113" s="5">
        <v>15</v>
      </c>
      <c r="D1113" s="52">
        <v>21.7515</v>
      </c>
    </row>
    <row r="1114" ht="16" customHeight="1" spans="1:4">
      <c r="A1114" s="81">
        <v>2200506</v>
      </c>
      <c r="B1114" s="82" t="s">
        <v>1193</v>
      </c>
      <c r="C1114" s="5"/>
      <c r="D1114" s="52">
        <v>0</v>
      </c>
    </row>
    <row r="1115" ht="16" customHeight="1" spans="1:4">
      <c r="A1115" s="81">
        <v>2200507</v>
      </c>
      <c r="B1115" s="82" t="s">
        <v>1194</v>
      </c>
      <c r="C1115" s="5">
        <v>4</v>
      </c>
      <c r="D1115" s="52">
        <v>3.6</v>
      </c>
    </row>
    <row r="1116" ht="16" customHeight="1" spans="1:4">
      <c r="A1116" s="81">
        <v>2200508</v>
      </c>
      <c r="B1116" s="82" t="s">
        <v>1195</v>
      </c>
      <c r="C1116" s="5">
        <v>10</v>
      </c>
      <c r="D1116" s="52">
        <v>103</v>
      </c>
    </row>
    <row r="1117" ht="16" customHeight="1" spans="1:4">
      <c r="A1117" s="81">
        <v>2200509</v>
      </c>
      <c r="B1117" s="82" t="s">
        <v>1196</v>
      </c>
      <c r="C1117" s="5">
        <v>13</v>
      </c>
      <c r="D1117" s="52">
        <v>23</v>
      </c>
    </row>
    <row r="1118" ht="16" customHeight="1" spans="1:4">
      <c r="A1118" s="81">
        <v>2200510</v>
      </c>
      <c r="B1118" s="82" t="s">
        <v>1197</v>
      </c>
      <c r="C1118" s="5">
        <v>43</v>
      </c>
      <c r="D1118" s="52">
        <v>43.4</v>
      </c>
    </row>
    <row r="1119" ht="16" customHeight="1" spans="1:4">
      <c r="A1119" s="81">
        <v>2200511</v>
      </c>
      <c r="B1119" s="82" t="s">
        <v>1198</v>
      </c>
      <c r="C1119" s="5"/>
      <c r="D1119" s="52">
        <v>0</v>
      </c>
    </row>
    <row r="1120" ht="16" customHeight="1" spans="1:4">
      <c r="A1120" s="81">
        <v>2200512</v>
      </c>
      <c r="B1120" s="82" t="s">
        <v>1199</v>
      </c>
      <c r="C1120" s="5"/>
      <c r="D1120" s="52">
        <v>0</v>
      </c>
    </row>
    <row r="1121" ht="16" customHeight="1" spans="1:4">
      <c r="A1121" s="81">
        <v>2200513</v>
      </c>
      <c r="B1121" s="82" t="s">
        <v>1200</v>
      </c>
      <c r="C1121" s="5"/>
      <c r="D1121" s="52">
        <v>0</v>
      </c>
    </row>
    <row r="1122" ht="16" customHeight="1" spans="1:4">
      <c r="A1122" s="81">
        <v>2200514</v>
      </c>
      <c r="B1122" s="82" t="s">
        <v>1201</v>
      </c>
      <c r="C1122" s="5"/>
      <c r="D1122" s="52">
        <v>0</v>
      </c>
    </row>
    <row r="1123" ht="16" customHeight="1" spans="1:4">
      <c r="A1123" s="81">
        <v>2200599</v>
      </c>
      <c r="B1123" s="82" t="s">
        <v>1202</v>
      </c>
      <c r="C1123" s="5">
        <v>16</v>
      </c>
      <c r="D1123" s="52">
        <v>6</v>
      </c>
    </row>
    <row r="1124" ht="16" customHeight="1" spans="1:4">
      <c r="A1124" s="77">
        <v>22099</v>
      </c>
      <c r="B1124" s="78" t="s">
        <v>1203</v>
      </c>
      <c r="C1124" s="79"/>
      <c r="D1124" s="80">
        <v>326</v>
      </c>
    </row>
    <row r="1125" ht="16" customHeight="1" spans="1:4">
      <c r="A1125" s="73">
        <v>221</v>
      </c>
      <c r="B1125" s="74" t="s">
        <v>1204</v>
      </c>
      <c r="C1125" s="75">
        <f>C1126+C1137+C1141</f>
        <v>15757</v>
      </c>
      <c r="D1125" s="76">
        <f>D1126+D1137+D1141</f>
        <v>16741.400709</v>
      </c>
    </row>
    <row r="1126" ht="16" customHeight="1" spans="1:4">
      <c r="A1126" s="77">
        <v>22101</v>
      </c>
      <c r="B1126" s="78" t="s">
        <v>1205</v>
      </c>
      <c r="C1126" s="79">
        <f>SUM(C1127:C1136)</f>
        <v>2545</v>
      </c>
      <c r="D1126" s="80">
        <f>SUM(D1127:D1136)</f>
        <v>910.345109</v>
      </c>
    </row>
    <row r="1127" ht="16" customHeight="1" spans="1:4">
      <c r="A1127" s="81">
        <v>2210101</v>
      </c>
      <c r="B1127" s="82" t="s">
        <v>1206</v>
      </c>
      <c r="C1127" s="5">
        <v>252</v>
      </c>
      <c r="D1127" s="52">
        <v>107.772263</v>
      </c>
    </row>
    <row r="1128" ht="16" customHeight="1" spans="1:4">
      <c r="A1128" s="81">
        <v>2210102</v>
      </c>
      <c r="B1128" s="82" t="s">
        <v>1207</v>
      </c>
      <c r="C1128" s="5"/>
      <c r="D1128" s="52">
        <v>0</v>
      </c>
    </row>
    <row r="1129" ht="16" customHeight="1" spans="1:4">
      <c r="A1129" s="81">
        <v>2210103</v>
      </c>
      <c r="B1129" s="82" t="s">
        <v>1208</v>
      </c>
      <c r="C1129" s="5">
        <v>585</v>
      </c>
      <c r="D1129" s="52">
        <v>0</v>
      </c>
    </row>
    <row r="1130" ht="16" customHeight="1" spans="1:4">
      <c r="A1130" s="81">
        <v>2210104</v>
      </c>
      <c r="B1130" s="82" t="s">
        <v>1209</v>
      </c>
      <c r="C1130" s="5"/>
      <c r="D1130" s="52">
        <v>0</v>
      </c>
    </row>
    <row r="1131" ht="16" customHeight="1" spans="1:4">
      <c r="A1131" s="81">
        <v>2210105</v>
      </c>
      <c r="B1131" s="82" t="s">
        <v>1210</v>
      </c>
      <c r="C1131" s="5">
        <v>122</v>
      </c>
      <c r="D1131" s="52">
        <v>167.12</v>
      </c>
    </row>
    <row r="1132" ht="16" customHeight="1" spans="1:4">
      <c r="A1132" s="81">
        <v>2210106</v>
      </c>
      <c r="B1132" s="82" t="s">
        <v>1211</v>
      </c>
      <c r="C1132" s="5">
        <v>1577</v>
      </c>
      <c r="D1132" s="52">
        <v>630.452846</v>
      </c>
    </row>
    <row r="1133" ht="16" customHeight="1" spans="1:4">
      <c r="A1133" s="81">
        <v>2210107</v>
      </c>
      <c r="B1133" s="82" t="s">
        <v>1212</v>
      </c>
      <c r="C1133" s="5">
        <v>4</v>
      </c>
      <c r="D1133" s="52">
        <v>0</v>
      </c>
    </row>
    <row r="1134" ht="16" customHeight="1" spans="1:4">
      <c r="A1134" s="81">
        <v>2210108</v>
      </c>
      <c r="B1134" s="82" t="s">
        <v>1213</v>
      </c>
      <c r="C1134" s="5"/>
      <c r="D1134" s="52">
        <v>0</v>
      </c>
    </row>
    <row r="1135" ht="16" customHeight="1" spans="1:4">
      <c r="A1135" s="81">
        <v>2210109</v>
      </c>
      <c r="B1135" s="82" t="s">
        <v>1214</v>
      </c>
      <c r="C1135" s="5"/>
      <c r="D1135" s="52">
        <v>0</v>
      </c>
    </row>
    <row r="1136" ht="16" customHeight="1" spans="1:4">
      <c r="A1136" s="81">
        <v>2210199</v>
      </c>
      <c r="B1136" s="82" t="s">
        <v>1215</v>
      </c>
      <c r="C1136" s="5">
        <v>5</v>
      </c>
      <c r="D1136" s="52">
        <v>5</v>
      </c>
    </row>
    <row r="1137" ht="16" customHeight="1" spans="1:4">
      <c r="A1137" s="77">
        <v>22102</v>
      </c>
      <c r="B1137" s="78" t="s">
        <v>1216</v>
      </c>
      <c r="C1137" s="79">
        <f>SUM(C1138:C1140)</f>
        <v>13212</v>
      </c>
      <c r="D1137" s="80">
        <f>SUM(D1138:D1140)</f>
        <v>15831.0556</v>
      </c>
    </row>
    <row r="1138" ht="16" customHeight="1" spans="1:4">
      <c r="A1138" s="81">
        <v>2210201</v>
      </c>
      <c r="B1138" s="82" t="s">
        <v>1217</v>
      </c>
      <c r="C1138" s="5">
        <v>13212</v>
      </c>
      <c r="D1138" s="52">
        <v>15831.0556</v>
      </c>
    </row>
    <row r="1139" ht="16" customHeight="1" spans="1:4">
      <c r="A1139" s="81">
        <v>2210202</v>
      </c>
      <c r="B1139" s="82" t="s">
        <v>1218</v>
      </c>
      <c r="C1139" s="5"/>
      <c r="D1139" s="52">
        <v>0</v>
      </c>
    </row>
    <row r="1140" ht="16" customHeight="1" spans="1:4">
      <c r="A1140" s="81">
        <v>2210203</v>
      </c>
      <c r="B1140" s="82" t="s">
        <v>1219</v>
      </c>
      <c r="C1140" s="5"/>
      <c r="D1140" s="52">
        <v>0</v>
      </c>
    </row>
    <row r="1141" ht="16" customHeight="1" spans="1:4">
      <c r="A1141" s="77">
        <v>22103</v>
      </c>
      <c r="B1141" s="78" t="s">
        <v>1220</v>
      </c>
      <c r="C1141" s="79"/>
      <c r="D1141" s="80"/>
    </row>
    <row r="1142" ht="16" customHeight="1" spans="1:4">
      <c r="A1142" s="81">
        <v>2210301</v>
      </c>
      <c r="B1142" s="82" t="s">
        <v>1221</v>
      </c>
      <c r="C1142" s="5"/>
      <c r="D1142" s="52">
        <v>0</v>
      </c>
    </row>
    <row r="1143" ht="16" customHeight="1" spans="1:4">
      <c r="A1143" s="81">
        <v>2210302</v>
      </c>
      <c r="B1143" s="82" t="s">
        <v>1222</v>
      </c>
      <c r="C1143" s="5"/>
      <c r="D1143" s="52">
        <v>0</v>
      </c>
    </row>
    <row r="1144" ht="16" customHeight="1" spans="1:4">
      <c r="A1144" s="81">
        <v>2210399</v>
      </c>
      <c r="B1144" s="82" t="s">
        <v>1223</v>
      </c>
      <c r="C1144" s="5"/>
      <c r="D1144" s="52">
        <v>0</v>
      </c>
    </row>
    <row r="1145" ht="16" customHeight="1" spans="1:4">
      <c r="A1145" s="73">
        <v>222</v>
      </c>
      <c r="B1145" s="74" t="s">
        <v>1224</v>
      </c>
      <c r="C1145" s="75">
        <f>C1146+C1164+C1170+C1176</f>
        <v>1559</v>
      </c>
      <c r="D1145" s="76">
        <f>D1146+D1164+D1170+D1176</f>
        <v>2431.4549</v>
      </c>
    </row>
    <row r="1146" ht="16" customHeight="1" spans="1:4">
      <c r="A1146" s="77">
        <v>22201</v>
      </c>
      <c r="B1146" s="78" t="s">
        <v>1225</v>
      </c>
      <c r="C1146" s="79">
        <f>SUM(C1147:C1163)</f>
        <v>8</v>
      </c>
      <c r="D1146" s="80">
        <f>SUM(D1147:D1163)</f>
        <v>22</v>
      </c>
    </row>
    <row r="1147" ht="16" customHeight="1" spans="1:4">
      <c r="A1147" s="81">
        <v>2220101</v>
      </c>
      <c r="B1147" s="82" t="s">
        <v>364</v>
      </c>
      <c r="C1147" s="5"/>
      <c r="D1147" s="52">
        <v>0</v>
      </c>
    </row>
    <row r="1148" ht="16" customHeight="1" spans="1:4">
      <c r="A1148" s="81">
        <v>2220102</v>
      </c>
      <c r="B1148" s="82" t="s">
        <v>365</v>
      </c>
      <c r="C1148" s="5"/>
      <c r="D1148" s="52">
        <v>0</v>
      </c>
    </row>
    <row r="1149" ht="16" customHeight="1" spans="1:4">
      <c r="A1149" s="81">
        <v>2220103</v>
      </c>
      <c r="B1149" s="82" t="s">
        <v>366</v>
      </c>
      <c r="C1149" s="5"/>
      <c r="D1149" s="52">
        <v>0</v>
      </c>
    </row>
    <row r="1150" ht="16" customHeight="1" spans="1:4">
      <c r="A1150" s="81">
        <v>2220104</v>
      </c>
      <c r="B1150" s="82" t="s">
        <v>1226</v>
      </c>
      <c r="C1150" s="5"/>
      <c r="D1150" s="52">
        <v>0</v>
      </c>
    </row>
    <row r="1151" ht="16" customHeight="1" spans="1:4">
      <c r="A1151" s="81">
        <v>2220105</v>
      </c>
      <c r="B1151" s="82" t="s">
        <v>1227</v>
      </c>
      <c r="C1151" s="5"/>
      <c r="D1151" s="52">
        <v>0</v>
      </c>
    </row>
    <row r="1152" ht="16" customHeight="1" spans="1:4">
      <c r="A1152" s="81">
        <v>2220106</v>
      </c>
      <c r="B1152" s="82" t="s">
        <v>1228</v>
      </c>
      <c r="C1152" s="5"/>
      <c r="D1152" s="52">
        <v>0</v>
      </c>
    </row>
    <row r="1153" ht="16" customHeight="1" spans="1:4">
      <c r="A1153" s="81">
        <v>2220107</v>
      </c>
      <c r="B1153" s="82" t="s">
        <v>1229</v>
      </c>
      <c r="C1153" s="5"/>
      <c r="D1153" s="52">
        <v>0</v>
      </c>
    </row>
    <row r="1154" ht="16" customHeight="1" spans="1:4">
      <c r="A1154" s="81">
        <v>2220112</v>
      </c>
      <c r="B1154" s="82" t="s">
        <v>1230</v>
      </c>
      <c r="C1154" s="5"/>
      <c r="D1154" s="52">
        <v>0</v>
      </c>
    </row>
    <row r="1155" ht="16" customHeight="1" spans="1:4">
      <c r="A1155" s="81">
        <v>2220113</v>
      </c>
      <c r="B1155" s="82" t="s">
        <v>1231</v>
      </c>
      <c r="C1155" s="5"/>
      <c r="D1155" s="52">
        <v>0</v>
      </c>
    </row>
    <row r="1156" ht="16" customHeight="1" spans="1:4">
      <c r="A1156" s="81">
        <v>2220114</v>
      </c>
      <c r="B1156" s="82" t="s">
        <v>1232</v>
      </c>
      <c r="C1156" s="5"/>
      <c r="D1156" s="52">
        <v>0</v>
      </c>
    </row>
    <row r="1157" ht="16" customHeight="1" spans="1:4">
      <c r="A1157" s="81">
        <v>2220115</v>
      </c>
      <c r="B1157" s="82" t="s">
        <v>1233</v>
      </c>
      <c r="C1157" s="5"/>
      <c r="D1157" s="52">
        <v>0</v>
      </c>
    </row>
    <row r="1158" ht="16" customHeight="1" spans="1:4">
      <c r="A1158" s="81">
        <v>2220118</v>
      </c>
      <c r="B1158" s="82" t="s">
        <v>1234</v>
      </c>
      <c r="C1158" s="5"/>
      <c r="D1158" s="52">
        <v>0</v>
      </c>
    </row>
    <row r="1159" ht="16" customHeight="1" spans="1:4">
      <c r="A1159" s="81">
        <v>2220119</v>
      </c>
      <c r="B1159" s="82" t="s">
        <v>1235</v>
      </c>
      <c r="C1159" s="5"/>
      <c r="D1159" s="52">
        <v>0</v>
      </c>
    </row>
    <row r="1160" ht="16" customHeight="1" spans="1:4">
      <c r="A1160" s="81">
        <v>2220120</v>
      </c>
      <c r="B1160" s="82" t="s">
        <v>1236</v>
      </c>
      <c r="C1160" s="5"/>
      <c r="D1160" s="52">
        <v>0</v>
      </c>
    </row>
    <row r="1161" ht="16" customHeight="1" spans="1:4">
      <c r="A1161" s="81">
        <v>2220121</v>
      </c>
      <c r="B1161" s="82" t="s">
        <v>1237</v>
      </c>
      <c r="C1161" s="5"/>
      <c r="D1161" s="52">
        <v>0</v>
      </c>
    </row>
    <row r="1162" ht="16" customHeight="1" spans="1:4">
      <c r="A1162" s="81">
        <v>2220150</v>
      </c>
      <c r="B1162" s="82" t="s">
        <v>373</v>
      </c>
      <c r="C1162" s="5"/>
      <c r="D1162" s="52">
        <v>0</v>
      </c>
    </row>
    <row r="1163" ht="16" customHeight="1" spans="1:4">
      <c r="A1163" s="81">
        <v>2220199</v>
      </c>
      <c r="B1163" s="82" t="s">
        <v>1238</v>
      </c>
      <c r="C1163" s="5">
        <v>8</v>
      </c>
      <c r="D1163" s="52">
        <v>22</v>
      </c>
    </row>
    <row r="1164" ht="16" customHeight="1" spans="1:4">
      <c r="A1164" s="77">
        <v>22203</v>
      </c>
      <c r="B1164" s="78" t="s">
        <v>1239</v>
      </c>
      <c r="C1164" s="79"/>
      <c r="D1164" s="80"/>
    </row>
    <row r="1165" ht="16" customHeight="1" spans="1:4">
      <c r="A1165" s="81">
        <v>2220301</v>
      </c>
      <c r="B1165" s="82" t="s">
        <v>1240</v>
      </c>
      <c r="C1165" s="5"/>
      <c r="D1165" s="52">
        <v>0</v>
      </c>
    </row>
    <row r="1166" ht="16" customHeight="1" spans="1:4">
      <c r="A1166" s="81">
        <v>2220303</v>
      </c>
      <c r="B1166" s="82" t="s">
        <v>1241</v>
      </c>
      <c r="C1166" s="5"/>
      <c r="D1166" s="52">
        <v>0</v>
      </c>
    </row>
    <row r="1167" ht="16" customHeight="1" spans="1:4">
      <c r="A1167" s="81">
        <v>2220304</v>
      </c>
      <c r="B1167" s="82" t="s">
        <v>1242</v>
      </c>
      <c r="C1167" s="5"/>
      <c r="D1167" s="52">
        <v>0</v>
      </c>
    </row>
    <row r="1168" ht="16" customHeight="1" spans="1:4">
      <c r="A1168" s="81">
        <v>2220305</v>
      </c>
      <c r="B1168" s="82" t="s">
        <v>1243</v>
      </c>
      <c r="C1168" s="5"/>
      <c r="D1168" s="52">
        <v>0</v>
      </c>
    </row>
    <row r="1169" ht="16" customHeight="1" spans="1:4">
      <c r="A1169" s="81">
        <v>2220399</v>
      </c>
      <c r="B1169" s="82" t="s">
        <v>1244</v>
      </c>
      <c r="C1169" s="5"/>
      <c r="D1169" s="52">
        <v>0</v>
      </c>
    </row>
    <row r="1170" ht="16" customHeight="1" spans="1:4">
      <c r="A1170" s="77">
        <v>22204</v>
      </c>
      <c r="B1170" s="78" t="s">
        <v>1245</v>
      </c>
      <c r="C1170" s="79">
        <f>SUM(C1171:C1175)</f>
        <v>1551</v>
      </c>
      <c r="D1170" s="80">
        <f>SUM(D1171:D1175)</f>
        <v>2409.4549</v>
      </c>
    </row>
    <row r="1171" ht="16" customHeight="1" spans="1:4">
      <c r="A1171" s="81">
        <v>2220401</v>
      </c>
      <c r="B1171" s="82" t="s">
        <v>1246</v>
      </c>
      <c r="C1171" s="5">
        <v>556</v>
      </c>
      <c r="D1171" s="52">
        <v>289.6546</v>
      </c>
    </row>
    <row r="1172" ht="16" customHeight="1" spans="1:4">
      <c r="A1172" s="81">
        <v>2220402</v>
      </c>
      <c r="B1172" s="82" t="s">
        <v>1247</v>
      </c>
      <c r="C1172" s="5"/>
      <c r="D1172" s="52">
        <v>658.7003</v>
      </c>
    </row>
    <row r="1173" ht="16" customHeight="1" spans="1:4">
      <c r="A1173" s="81">
        <v>2220403</v>
      </c>
      <c r="B1173" s="82" t="s">
        <v>1248</v>
      </c>
      <c r="C1173" s="5">
        <v>995</v>
      </c>
      <c r="D1173" s="52">
        <v>0</v>
      </c>
    </row>
    <row r="1174" ht="16" customHeight="1" spans="1:4">
      <c r="A1174" s="81">
        <v>2220404</v>
      </c>
      <c r="B1174" s="82" t="s">
        <v>1249</v>
      </c>
      <c r="C1174" s="5"/>
      <c r="D1174" s="52">
        <v>0</v>
      </c>
    </row>
    <row r="1175" ht="16" customHeight="1" spans="1:4">
      <c r="A1175" s="81">
        <v>2220499</v>
      </c>
      <c r="B1175" s="82" t="s">
        <v>1250</v>
      </c>
      <c r="C1175" s="5"/>
      <c r="D1175" s="52">
        <v>1461.1</v>
      </c>
    </row>
    <row r="1176" ht="16" customHeight="1" spans="1:4">
      <c r="A1176" s="77">
        <v>22205</v>
      </c>
      <c r="B1176" s="78" t="s">
        <v>1251</v>
      </c>
      <c r="C1176" s="79"/>
      <c r="D1176" s="80"/>
    </row>
    <row r="1177" ht="16" customHeight="1" spans="1:4">
      <c r="A1177" s="81">
        <v>2220501</v>
      </c>
      <c r="B1177" s="82" t="s">
        <v>1252</v>
      </c>
      <c r="C1177" s="5"/>
      <c r="D1177" s="52">
        <v>0</v>
      </c>
    </row>
    <row r="1178" ht="16" customHeight="1" spans="1:4">
      <c r="A1178" s="81">
        <v>2220502</v>
      </c>
      <c r="B1178" s="82" t="s">
        <v>1253</v>
      </c>
      <c r="C1178" s="5"/>
      <c r="D1178" s="52">
        <v>0</v>
      </c>
    </row>
    <row r="1179" ht="16" customHeight="1" spans="1:4">
      <c r="A1179" s="81">
        <v>2220503</v>
      </c>
      <c r="B1179" s="82" t="s">
        <v>1254</v>
      </c>
      <c r="C1179" s="5"/>
      <c r="D1179" s="52">
        <v>0</v>
      </c>
    </row>
    <row r="1180" ht="16" customHeight="1" spans="1:4">
      <c r="A1180" s="81">
        <v>2220504</v>
      </c>
      <c r="B1180" s="82" t="s">
        <v>1255</v>
      </c>
      <c r="C1180" s="5"/>
      <c r="D1180" s="52">
        <v>0</v>
      </c>
    </row>
    <row r="1181" ht="16" customHeight="1" spans="1:4">
      <c r="A1181" s="81">
        <v>2220505</v>
      </c>
      <c r="B1181" s="82" t="s">
        <v>1256</v>
      </c>
      <c r="C1181" s="5"/>
      <c r="D1181" s="52">
        <v>0</v>
      </c>
    </row>
    <row r="1182" ht="16" customHeight="1" spans="1:4">
      <c r="A1182" s="81">
        <v>2220506</v>
      </c>
      <c r="B1182" s="82" t="s">
        <v>1257</v>
      </c>
      <c r="C1182" s="5"/>
      <c r="D1182" s="52">
        <v>0</v>
      </c>
    </row>
    <row r="1183" ht="16" customHeight="1" spans="1:4">
      <c r="A1183" s="81">
        <v>2220507</v>
      </c>
      <c r="B1183" s="82" t="s">
        <v>1258</v>
      </c>
      <c r="C1183" s="5"/>
      <c r="D1183" s="52">
        <v>0</v>
      </c>
    </row>
    <row r="1184" ht="16" customHeight="1" spans="1:4">
      <c r="A1184" s="81">
        <v>2220508</v>
      </c>
      <c r="B1184" s="82" t="s">
        <v>1259</v>
      </c>
      <c r="C1184" s="5"/>
      <c r="D1184" s="52">
        <v>0</v>
      </c>
    </row>
    <row r="1185" ht="16" customHeight="1" spans="1:4">
      <c r="A1185" s="81">
        <v>2220509</v>
      </c>
      <c r="B1185" s="82" t="s">
        <v>1260</v>
      </c>
      <c r="C1185" s="5"/>
      <c r="D1185" s="52">
        <v>0</v>
      </c>
    </row>
    <row r="1186" ht="16" customHeight="1" spans="1:4">
      <c r="A1186" s="81">
        <v>2220510</v>
      </c>
      <c r="B1186" s="82" t="s">
        <v>1261</v>
      </c>
      <c r="C1186" s="5"/>
      <c r="D1186" s="52">
        <v>0</v>
      </c>
    </row>
    <row r="1187" ht="16" customHeight="1" spans="1:4">
      <c r="A1187" s="81">
        <v>2220511</v>
      </c>
      <c r="B1187" s="82" t="s">
        <v>1262</v>
      </c>
      <c r="C1187" s="5"/>
      <c r="D1187" s="52">
        <v>0</v>
      </c>
    </row>
    <row r="1188" ht="16" customHeight="1" spans="1:4">
      <c r="A1188" s="81">
        <v>2220599</v>
      </c>
      <c r="B1188" s="82" t="s">
        <v>1263</v>
      </c>
      <c r="C1188" s="5"/>
      <c r="D1188" s="52">
        <v>0</v>
      </c>
    </row>
    <row r="1189" ht="16" customHeight="1" spans="1:4">
      <c r="A1189" s="73">
        <v>224</v>
      </c>
      <c r="B1189" s="74" t="s">
        <v>1264</v>
      </c>
      <c r="C1189" s="75">
        <f>C1190+C1201+C1207+C1215+C1228+C1232+C1236</f>
        <v>4095</v>
      </c>
      <c r="D1189" s="76">
        <f>D1190+D1201+D1207+D1215+D1228+D1232+D1236</f>
        <v>5155.135426</v>
      </c>
    </row>
    <row r="1190" ht="16" customHeight="1" spans="1:4">
      <c r="A1190" s="77">
        <v>22401</v>
      </c>
      <c r="B1190" s="78" t="s">
        <v>1265</v>
      </c>
      <c r="C1190" s="79">
        <f>SUM(C1191:C1200)</f>
        <v>655</v>
      </c>
      <c r="D1190" s="80">
        <f>SUM(D1191:D1200)</f>
        <v>978.2166</v>
      </c>
    </row>
    <row r="1191" ht="16" customHeight="1" spans="1:4">
      <c r="A1191" s="81">
        <v>2240101</v>
      </c>
      <c r="B1191" s="82" t="s">
        <v>364</v>
      </c>
      <c r="C1191" s="5">
        <v>580</v>
      </c>
      <c r="D1191" s="52">
        <v>618.7433</v>
      </c>
    </row>
    <row r="1192" ht="16" customHeight="1" spans="1:4">
      <c r="A1192" s="81">
        <v>2240102</v>
      </c>
      <c r="B1192" s="82" t="s">
        <v>365</v>
      </c>
      <c r="C1192" s="5">
        <v>51</v>
      </c>
      <c r="D1192" s="52">
        <v>32.9733</v>
      </c>
    </row>
    <row r="1193" ht="16" customHeight="1" spans="1:4">
      <c r="A1193" s="81">
        <v>2240103</v>
      </c>
      <c r="B1193" s="82" t="s">
        <v>366</v>
      </c>
      <c r="C1193" s="5"/>
      <c r="D1193" s="52">
        <v>0</v>
      </c>
    </row>
    <row r="1194" ht="16" customHeight="1" spans="1:4">
      <c r="A1194" s="81">
        <v>2240104</v>
      </c>
      <c r="B1194" s="82" t="s">
        <v>1266</v>
      </c>
      <c r="C1194" s="5"/>
      <c r="D1194" s="52">
        <v>281</v>
      </c>
    </row>
    <row r="1195" ht="16" customHeight="1" spans="1:4">
      <c r="A1195" s="81">
        <v>2240105</v>
      </c>
      <c r="B1195" s="82" t="s">
        <v>1267</v>
      </c>
      <c r="C1195" s="5"/>
      <c r="D1195" s="52">
        <v>0</v>
      </c>
    </row>
    <row r="1196" ht="16" customHeight="1" spans="1:4">
      <c r="A1196" s="81">
        <v>2240106</v>
      </c>
      <c r="B1196" s="82" t="s">
        <v>1268</v>
      </c>
      <c r="C1196" s="5">
        <v>24</v>
      </c>
      <c r="D1196" s="52">
        <v>10</v>
      </c>
    </row>
    <row r="1197" ht="16" customHeight="1" spans="1:4">
      <c r="A1197" s="81">
        <v>2240108</v>
      </c>
      <c r="B1197" s="82" t="s">
        <v>1269</v>
      </c>
      <c r="C1197" s="5"/>
      <c r="D1197" s="52">
        <v>11</v>
      </c>
    </row>
    <row r="1198" ht="16" customHeight="1" spans="1:4">
      <c r="A1198" s="81">
        <v>2240109</v>
      </c>
      <c r="B1198" s="82" t="s">
        <v>1270</v>
      </c>
      <c r="C1198" s="5"/>
      <c r="D1198" s="52">
        <v>0</v>
      </c>
    </row>
    <row r="1199" ht="16" customHeight="1" spans="1:4">
      <c r="A1199" s="81">
        <v>2240150</v>
      </c>
      <c r="B1199" s="82" t="s">
        <v>373</v>
      </c>
      <c r="C1199" s="5"/>
      <c r="D1199" s="52">
        <v>0</v>
      </c>
    </row>
    <row r="1200" ht="16" customHeight="1" spans="1:4">
      <c r="A1200" s="81">
        <v>2240199</v>
      </c>
      <c r="B1200" s="82" t="s">
        <v>1271</v>
      </c>
      <c r="C1200" s="5"/>
      <c r="D1200" s="52">
        <v>24.5</v>
      </c>
    </row>
    <row r="1201" ht="16" customHeight="1" spans="1:4">
      <c r="A1201" s="77">
        <v>22402</v>
      </c>
      <c r="B1201" s="78" t="s">
        <v>1272</v>
      </c>
      <c r="C1201" s="79">
        <f>SUM(C1202:C1206)</f>
        <v>3250</v>
      </c>
      <c r="D1201" s="80">
        <f>SUM(D1202:D1206)</f>
        <v>2964.331937</v>
      </c>
    </row>
    <row r="1202" ht="16" customHeight="1" spans="1:4">
      <c r="A1202" s="81">
        <v>2240201</v>
      </c>
      <c r="B1202" s="82" t="s">
        <v>364</v>
      </c>
      <c r="C1202" s="5">
        <v>613</v>
      </c>
      <c r="D1202" s="52">
        <v>535.491037</v>
      </c>
    </row>
    <row r="1203" ht="16" customHeight="1" spans="1:4">
      <c r="A1203" s="81">
        <v>2240202</v>
      </c>
      <c r="B1203" s="82" t="s">
        <v>365</v>
      </c>
      <c r="C1203" s="5">
        <v>40</v>
      </c>
      <c r="D1203" s="52">
        <v>45</v>
      </c>
    </row>
    <row r="1204" ht="16" customHeight="1" spans="1:4">
      <c r="A1204" s="81">
        <v>2240203</v>
      </c>
      <c r="B1204" s="82" t="s">
        <v>366</v>
      </c>
      <c r="C1204" s="5"/>
      <c r="D1204" s="52">
        <v>0</v>
      </c>
    </row>
    <row r="1205" ht="16" customHeight="1" spans="1:4">
      <c r="A1205" s="81">
        <v>2240204</v>
      </c>
      <c r="B1205" s="82" t="s">
        <v>1273</v>
      </c>
      <c r="C1205" s="5">
        <v>2590</v>
      </c>
      <c r="D1205" s="52">
        <v>2370.8409</v>
      </c>
    </row>
    <row r="1206" ht="16" customHeight="1" spans="1:4">
      <c r="A1206" s="81">
        <v>2240299</v>
      </c>
      <c r="B1206" s="82" t="s">
        <v>1274</v>
      </c>
      <c r="C1206" s="5">
        <v>7</v>
      </c>
      <c r="D1206" s="52">
        <v>13</v>
      </c>
    </row>
    <row r="1207" ht="16" customHeight="1" spans="1:4">
      <c r="A1207" s="77">
        <v>22404</v>
      </c>
      <c r="B1207" s="78" t="s">
        <v>1275</v>
      </c>
      <c r="C1207" s="79"/>
      <c r="D1207" s="80"/>
    </row>
    <row r="1208" ht="16" customHeight="1" spans="1:4">
      <c r="A1208" s="81">
        <v>2240401</v>
      </c>
      <c r="B1208" s="82" t="s">
        <v>364</v>
      </c>
      <c r="C1208" s="5"/>
      <c r="D1208" s="52">
        <v>0</v>
      </c>
    </row>
    <row r="1209" ht="16" customHeight="1" spans="1:4">
      <c r="A1209" s="81">
        <v>2240402</v>
      </c>
      <c r="B1209" s="82" t="s">
        <v>365</v>
      </c>
      <c r="C1209" s="5"/>
      <c r="D1209" s="52">
        <v>0</v>
      </c>
    </row>
    <row r="1210" ht="16" customHeight="1" spans="1:4">
      <c r="A1210" s="81">
        <v>2240403</v>
      </c>
      <c r="B1210" s="82" t="s">
        <v>366</v>
      </c>
      <c r="C1210" s="5"/>
      <c r="D1210" s="52">
        <v>0</v>
      </c>
    </row>
    <row r="1211" ht="16" customHeight="1" spans="1:4">
      <c r="A1211" s="81">
        <v>2240404</v>
      </c>
      <c r="B1211" s="82" t="s">
        <v>1276</v>
      </c>
      <c r="C1211" s="5"/>
      <c r="D1211" s="52">
        <v>0</v>
      </c>
    </row>
    <row r="1212" ht="16" customHeight="1" spans="1:4">
      <c r="A1212" s="81">
        <v>2240405</v>
      </c>
      <c r="B1212" s="82" t="s">
        <v>1277</v>
      </c>
      <c r="C1212" s="5"/>
      <c r="D1212" s="52">
        <v>0</v>
      </c>
    </row>
    <row r="1213" ht="16" customHeight="1" spans="1:4">
      <c r="A1213" s="81">
        <v>2240450</v>
      </c>
      <c r="B1213" s="82" t="s">
        <v>373</v>
      </c>
      <c r="C1213" s="5"/>
      <c r="D1213" s="52">
        <v>0</v>
      </c>
    </row>
    <row r="1214" ht="16" customHeight="1" spans="1:4">
      <c r="A1214" s="81">
        <v>2240499</v>
      </c>
      <c r="B1214" s="82" t="s">
        <v>1278</v>
      </c>
      <c r="C1214" s="5"/>
      <c r="D1214" s="52">
        <v>0</v>
      </c>
    </row>
    <row r="1215" ht="16" customHeight="1" spans="1:4">
      <c r="A1215" s="77">
        <v>22405</v>
      </c>
      <c r="B1215" s="78" t="s">
        <v>1279</v>
      </c>
      <c r="C1215" s="79">
        <f>SUM(C1216:C1227)</f>
        <v>8</v>
      </c>
      <c r="D1215" s="80">
        <f>SUM(D1216:D1227)</f>
        <v>8</v>
      </c>
    </row>
    <row r="1216" ht="16" customHeight="1" spans="1:4">
      <c r="A1216" s="81">
        <v>2240501</v>
      </c>
      <c r="B1216" s="82" t="s">
        <v>364</v>
      </c>
      <c r="C1216" s="5"/>
      <c r="D1216" s="52">
        <v>0</v>
      </c>
    </row>
    <row r="1217" ht="16" customHeight="1" spans="1:4">
      <c r="A1217" s="81">
        <v>2240502</v>
      </c>
      <c r="B1217" s="82" t="s">
        <v>365</v>
      </c>
      <c r="C1217" s="5"/>
      <c r="D1217" s="52">
        <v>0</v>
      </c>
    </row>
    <row r="1218" ht="16" customHeight="1" spans="1:4">
      <c r="A1218" s="81">
        <v>2240503</v>
      </c>
      <c r="B1218" s="82" t="s">
        <v>366</v>
      </c>
      <c r="C1218" s="5"/>
      <c r="D1218" s="52">
        <v>0</v>
      </c>
    </row>
    <row r="1219" ht="16" customHeight="1" spans="1:4">
      <c r="A1219" s="81">
        <v>2240504</v>
      </c>
      <c r="B1219" s="82" t="s">
        <v>1280</v>
      </c>
      <c r="C1219" s="5">
        <v>2</v>
      </c>
      <c r="D1219" s="52">
        <v>2</v>
      </c>
    </row>
    <row r="1220" ht="16" customHeight="1" spans="1:4">
      <c r="A1220" s="81">
        <v>2240505</v>
      </c>
      <c r="B1220" s="82" t="s">
        <v>1281</v>
      </c>
      <c r="C1220" s="5"/>
      <c r="D1220" s="52">
        <v>0</v>
      </c>
    </row>
    <row r="1221" ht="16" customHeight="1" spans="1:4">
      <c r="A1221" s="81">
        <v>2240506</v>
      </c>
      <c r="B1221" s="82" t="s">
        <v>1282</v>
      </c>
      <c r="C1221" s="5"/>
      <c r="D1221" s="52">
        <v>0</v>
      </c>
    </row>
    <row r="1222" ht="16" customHeight="1" spans="1:4">
      <c r="A1222" s="81">
        <v>2240507</v>
      </c>
      <c r="B1222" s="82" t="s">
        <v>1283</v>
      </c>
      <c r="C1222" s="5"/>
      <c r="D1222" s="52">
        <v>0</v>
      </c>
    </row>
    <row r="1223" ht="16" customHeight="1" spans="1:4">
      <c r="A1223" s="81">
        <v>2240508</v>
      </c>
      <c r="B1223" s="82" t="s">
        <v>1284</v>
      </c>
      <c r="C1223" s="5"/>
      <c r="D1223" s="52">
        <v>0</v>
      </c>
    </row>
    <row r="1224" ht="16" customHeight="1" spans="1:4">
      <c r="A1224" s="81">
        <v>2240509</v>
      </c>
      <c r="B1224" s="82" t="s">
        <v>1285</v>
      </c>
      <c r="C1224" s="5"/>
      <c r="D1224" s="52">
        <v>0</v>
      </c>
    </row>
    <row r="1225" ht="16" customHeight="1" spans="1:4">
      <c r="A1225" s="81">
        <v>2240510</v>
      </c>
      <c r="B1225" s="82" t="s">
        <v>1286</v>
      </c>
      <c r="C1225" s="5"/>
      <c r="D1225" s="52">
        <v>0</v>
      </c>
    </row>
    <row r="1226" ht="16" customHeight="1" spans="1:4">
      <c r="A1226" s="81">
        <v>2240550</v>
      </c>
      <c r="B1226" s="82" t="s">
        <v>1287</v>
      </c>
      <c r="C1226" s="5"/>
      <c r="D1226" s="52">
        <v>0</v>
      </c>
    </row>
    <row r="1227" ht="16" customHeight="1" spans="1:4">
      <c r="A1227" s="81">
        <v>2240599</v>
      </c>
      <c r="B1227" s="82" t="s">
        <v>1288</v>
      </c>
      <c r="C1227" s="5">
        <v>6</v>
      </c>
      <c r="D1227" s="52">
        <v>6</v>
      </c>
    </row>
    <row r="1228" ht="16" customHeight="1" spans="1:4">
      <c r="A1228" s="77">
        <v>22406</v>
      </c>
      <c r="B1228" s="78" t="s">
        <v>1289</v>
      </c>
      <c r="C1228" s="79">
        <f>SUM(C1229:C1231)</f>
        <v>100</v>
      </c>
      <c r="D1228" s="80">
        <f>SUM(D1229:D1231)</f>
        <v>1129.586889</v>
      </c>
    </row>
    <row r="1229" ht="16" customHeight="1" spans="1:4">
      <c r="A1229" s="81">
        <v>2240601</v>
      </c>
      <c r="B1229" s="82" t="s">
        <v>1290</v>
      </c>
      <c r="C1229" s="5">
        <v>60</v>
      </c>
      <c r="D1229" s="52">
        <v>29.040889</v>
      </c>
    </row>
    <row r="1230" ht="16" customHeight="1" spans="1:4">
      <c r="A1230" s="81">
        <v>2240602</v>
      </c>
      <c r="B1230" s="82" t="s">
        <v>1291</v>
      </c>
      <c r="C1230" s="5">
        <v>30</v>
      </c>
      <c r="D1230" s="52">
        <v>0</v>
      </c>
    </row>
    <row r="1231" ht="16" customHeight="1" spans="1:4">
      <c r="A1231" s="81">
        <v>2240699</v>
      </c>
      <c r="B1231" s="82" t="s">
        <v>1292</v>
      </c>
      <c r="C1231" s="5">
        <v>10</v>
      </c>
      <c r="D1231" s="52">
        <v>1100.546</v>
      </c>
    </row>
    <row r="1232" ht="16" customHeight="1" spans="1:4">
      <c r="A1232" s="77">
        <v>22407</v>
      </c>
      <c r="B1232" s="78" t="s">
        <v>1293</v>
      </c>
      <c r="C1232" s="79">
        <f>SUM(C1233:C1235)</f>
        <v>82</v>
      </c>
      <c r="D1232" s="80">
        <f>SUM(D1233:D1235)</f>
        <v>75</v>
      </c>
    </row>
    <row r="1233" ht="16" customHeight="1" spans="1:4">
      <c r="A1233" s="81">
        <v>2240703</v>
      </c>
      <c r="B1233" s="82" t="s">
        <v>1294</v>
      </c>
      <c r="C1233" s="5">
        <v>70</v>
      </c>
      <c r="D1233" s="52">
        <v>50</v>
      </c>
    </row>
    <row r="1234" ht="16" customHeight="1" spans="1:4">
      <c r="A1234" s="81">
        <v>2240704</v>
      </c>
      <c r="B1234" s="82" t="s">
        <v>1295</v>
      </c>
      <c r="C1234" s="5"/>
      <c r="D1234" s="52">
        <v>0</v>
      </c>
    </row>
    <row r="1235" ht="16" customHeight="1" spans="1:4">
      <c r="A1235" s="81">
        <v>2240799</v>
      </c>
      <c r="B1235" s="82" t="s">
        <v>1296</v>
      </c>
      <c r="C1235" s="5">
        <v>12</v>
      </c>
      <c r="D1235" s="52">
        <v>25</v>
      </c>
    </row>
    <row r="1236" ht="16" customHeight="1" spans="1:4">
      <c r="A1236" s="77">
        <v>22499</v>
      </c>
      <c r="B1236" s="78" t="s">
        <v>1297</v>
      </c>
      <c r="C1236" s="79"/>
      <c r="D1236" s="80"/>
    </row>
    <row r="1237" ht="16" customHeight="1" spans="1:4">
      <c r="A1237" s="73">
        <v>227</v>
      </c>
      <c r="B1237" s="74" t="s">
        <v>1298</v>
      </c>
      <c r="C1237" s="75">
        <v>6800</v>
      </c>
      <c r="D1237" s="76">
        <v>7400</v>
      </c>
    </row>
    <row r="1238" ht="16" customHeight="1" spans="1:4">
      <c r="A1238" s="73">
        <v>229</v>
      </c>
      <c r="B1238" s="74" t="s">
        <v>115</v>
      </c>
      <c r="C1238" s="75">
        <f>SUM(C1239:C1240)</f>
        <v>18920</v>
      </c>
      <c r="D1238" s="76">
        <f>SUM(D1239:D1240)</f>
        <v>62986</v>
      </c>
    </row>
    <row r="1239" ht="16" customHeight="1" spans="1:4">
      <c r="A1239" s="81">
        <v>22902</v>
      </c>
      <c r="B1239" s="82" t="s">
        <v>1299</v>
      </c>
      <c r="C1239" s="5">
        <v>18820</v>
      </c>
      <c r="D1239" s="52">
        <v>62700</v>
      </c>
    </row>
    <row r="1240" ht="16" customHeight="1" spans="1:4">
      <c r="A1240" s="81">
        <v>22999</v>
      </c>
      <c r="B1240" s="82" t="s">
        <v>1166</v>
      </c>
      <c r="C1240" s="5">
        <v>100</v>
      </c>
      <c r="D1240" s="52">
        <v>286</v>
      </c>
    </row>
    <row r="1241" ht="16" customHeight="1" spans="1:4">
      <c r="A1241" s="73">
        <v>232</v>
      </c>
      <c r="B1241" s="74" t="s">
        <v>116</v>
      </c>
      <c r="C1241" s="75">
        <f>C1242+C1247</f>
        <v>471</v>
      </c>
      <c r="D1241" s="76">
        <f>D1242+D1247</f>
        <v>2313.3</v>
      </c>
    </row>
    <row r="1242" ht="16" customHeight="1" spans="1:4">
      <c r="A1242" s="77">
        <v>23203</v>
      </c>
      <c r="B1242" s="78" t="s">
        <v>1300</v>
      </c>
      <c r="C1242" s="79">
        <f>SUM(C1243:C1246)</f>
        <v>470</v>
      </c>
      <c r="D1242" s="80">
        <f>SUM(D1243:D1246)</f>
        <v>2300</v>
      </c>
    </row>
    <row r="1243" ht="16" customHeight="1" spans="1:4">
      <c r="A1243" s="81">
        <v>2320301</v>
      </c>
      <c r="B1243" s="82" t="s">
        <v>1301</v>
      </c>
      <c r="C1243" s="5">
        <v>470</v>
      </c>
      <c r="D1243" s="52">
        <v>2300</v>
      </c>
    </row>
    <row r="1244" ht="16" customHeight="1" spans="1:4">
      <c r="A1244" s="81">
        <v>2320302</v>
      </c>
      <c r="B1244" s="82" t="s">
        <v>1302</v>
      </c>
      <c r="C1244" s="5"/>
      <c r="D1244" s="52">
        <v>0</v>
      </c>
    </row>
    <row r="1245" ht="16" customHeight="1" spans="1:4">
      <c r="A1245" s="81">
        <v>2320303</v>
      </c>
      <c r="B1245" s="82" t="s">
        <v>1303</v>
      </c>
      <c r="C1245" s="5"/>
      <c r="D1245" s="52">
        <v>0</v>
      </c>
    </row>
    <row r="1246" ht="16" customHeight="1" spans="1:4">
      <c r="A1246" s="81">
        <v>2320399</v>
      </c>
      <c r="B1246" s="82" t="s">
        <v>1304</v>
      </c>
      <c r="C1246" s="5"/>
      <c r="D1246" s="52">
        <v>0</v>
      </c>
    </row>
    <row r="1247" ht="16" customHeight="1" spans="1:4">
      <c r="A1247" s="77">
        <v>233</v>
      </c>
      <c r="B1247" s="78" t="s">
        <v>117</v>
      </c>
      <c r="C1247" s="79">
        <f>C1248</f>
        <v>1</v>
      </c>
      <c r="D1247" s="80">
        <f>D1248</f>
        <v>13.3</v>
      </c>
    </row>
    <row r="1248" ht="16" customHeight="1" spans="1:4">
      <c r="A1248" s="81">
        <v>23303</v>
      </c>
      <c r="B1248" s="82" t="s">
        <v>1305</v>
      </c>
      <c r="C1248" s="5">
        <v>1</v>
      </c>
      <c r="D1248" s="86">
        <v>13.3</v>
      </c>
    </row>
    <row r="1249" ht="68" customHeight="1" spans="2:4">
      <c r="B1249" s="87" t="s">
        <v>1306</v>
      </c>
      <c r="C1249" s="87"/>
      <c r="D1249" s="88"/>
    </row>
  </sheetData>
  <autoFilter ref="A6:F1249">
    <extLst/>
  </autoFilter>
  <mergeCells count="3">
    <mergeCell ref="B2:D2"/>
    <mergeCell ref="B3:D3"/>
    <mergeCell ref="B1249:D1249"/>
  </mergeCells>
  <printOptions horizontalCentered="1"/>
  <pageMargins left="0.747916666666667" right="0.747916666666667" top="0.984027777777778" bottom="0.984027777777778" header="0.511805555555556" footer="0.511805555555556"/>
  <pageSetup paperSize="9" firstPageNumber="18" orientation="portrait" useFirstPageNumber="1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B33"/>
  <sheetViews>
    <sheetView workbookViewId="0">
      <selection activeCell="B5" sqref="B5"/>
    </sheetView>
  </sheetViews>
  <sheetFormatPr defaultColWidth="9.14285714285714" defaultRowHeight="12.75" outlineLevelCol="1"/>
  <cols>
    <col min="1" max="1" width="66.1428571428571" customWidth="1"/>
    <col min="2" max="2" width="21.7142857142857" customWidth="1"/>
  </cols>
  <sheetData>
    <row r="1" ht="28.5" customHeight="1" spans="1:1">
      <c r="A1" s="1" t="s">
        <v>1307</v>
      </c>
    </row>
    <row r="2" ht="48" customHeight="1" spans="1:2">
      <c r="A2" s="29" t="s">
        <v>1308</v>
      </c>
      <c r="B2" s="3"/>
    </row>
    <row r="3" ht="16" customHeight="1" spans="2:2">
      <c r="B3" s="1" t="s">
        <v>38</v>
      </c>
    </row>
    <row r="4" ht="16" customHeight="1" spans="1:2">
      <c r="A4" s="26" t="s">
        <v>172</v>
      </c>
      <c r="B4" s="26" t="s">
        <v>220</v>
      </c>
    </row>
    <row r="5" ht="16" customHeight="1" spans="1:2">
      <c r="A5" s="5" t="s">
        <v>1309</v>
      </c>
      <c r="B5" s="19">
        <f>SUM(B6,B11,B21,,B23,B27)</f>
        <v>239117</v>
      </c>
    </row>
    <row r="6" ht="16" customHeight="1" spans="1:2">
      <c r="A6" s="5" t="s">
        <v>1310</v>
      </c>
      <c r="B6" s="19">
        <f>SUM(B7:B10)</f>
        <v>102781</v>
      </c>
    </row>
    <row r="7" ht="16" customHeight="1" spans="1:2">
      <c r="A7" s="5" t="s">
        <v>1311</v>
      </c>
      <c r="B7" s="5">
        <v>29340</v>
      </c>
    </row>
    <row r="8" ht="16" customHeight="1" spans="1:2">
      <c r="A8" s="21" t="s">
        <v>1312</v>
      </c>
      <c r="B8" s="5">
        <v>45655</v>
      </c>
    </row>
    <row r="9" ht="16" customHeight="1" spans="1:2">
      <c r="A9" s="21" t="s">
        <v>1313</v>
      </c>
      <c r="B9" s="5">
        <v>15653</v>
      </c>
    </row>
    <row r="10" ht="16" customHeight="1" spans="1:2">
      <c r="A10" s="21" t="s">
        <v>1314</v>
      </c>
      <c r="B10" s="5">
        <v>12133</v>
      </c>
    </row>
    <row r="11" ht="16" customHeight="1" spans="1:2">
      <c r="A11" s="5" t="s">
        <v>1315</v>
      </c>
      <c r="B11" s="19">
        <f>SUM(B12:B20)</f>
        <v>4101</v>
      </c>
    </row>
    <row r="12" ht="16" customHeight="1" spans="1:2">
      <c r="A12" s="5" t="s">
        <v>1316</v>
      </c>
      <c r="B12" s="5">
        <v>2452</v>
      </c>
    </row>
    <row r="13" ht="16" customHeight="1" spans="1:2">
      <c r="A13" s="21" t="s">
        <v>1317</v>
      </c>
      <c r="B13" s="5">
        <v>8</v>
      </c>
    </row>
    <row r="14" ht="16" customHeight="1" spans="1:2">
      <c r="A14" s="21" t="s">
        <v>1318</v>
      </c>
      <c r="B14" s="5">
        <v>82</v>
      </c>
    </row>
    <row r="15" ht="16" customHeight="1" spans="1:2">
      <c r="A15" s="21" t="s">
        <v>1319</v>
      </c>
      <c r="B15" s="5">
        <v>28</v>
      </c>
    </row>
    <row r="16" ht="16" customHeight="1" spans="1:2">
      <c r="A16" s="21" t="s">
        <v>1320</v>
      </c>
      <c r="B16" s="5">
        <v>158</v>
      </c>
    </row>
    <row r="17" ht="16" customHeight="1" spans="1:2">
      <c r="A17" s="21" t="s">
        <v>1321</v>
      </c>
      <c r="B17" s="5">
        <v>228</v>
      </c>
    </row>
    <row r="18" ht="16" customHeight="1" spans="1:2">
      <c r="A18" s="21" t="s">
        <v>1322</v>
      </c>
      <c r="B18" s="5">
        <v>576</v>
      </c>
    </row>
    <row r="19" ht="16" customHeight="1" spans="1:2">
      <c r="A19" s="21" t="s">
        <v>1323</v>
      </c>
      <c r="B19" s="5">
        <v>93</v>
      </c>
    </row>
    <row r="20" ht="16" customHeight="1" spans="1:2">
      <c r="A20" s="21" t="s">
        <v>1324</v>
      </c>
      <c r="B20" s="5">
        <v>476</v>
      </c>
    </row>
    <row r="21" ht="16" customHeight="1" spans="1:2">
      <c r="A21" s="5" t="s">
        <v>1325</v>
      </c>
      <c r="B21" s="19">
        <v>33</v>
      </c>
    </row>
    <row r="22" ht="16" customHeight="1" spans="1:2">
      <c r="A22" s="21" t="s">
        <v>1326</v>
      </c>
      <c r="B22" s="5">
        <v>33</v>
      </c>
    </row>
    <row r="23" ht="16" customHeight="1" spans="1:2">
      <c r="A23" s="5" t="s">
        <v>1327</v>
      </c>
      <c r="B23" s="19">
        <f>SUM(B24:B26)</f>
        <v>113965</v>
      </c>
    </row>
    <row r="24" ht="16" customHeight="1" spans="1:2">
      <c r="A24" s="5" t="s">
        <v>1328</v>
      </c>
      <c r="B24" s="5">
        <v>111150</v>
      </c>
    </row>
    <row r="25" ht="16" customHeight="1" spans="1:2">
      <c r="A25" s="21" t="s">
        <v>1329</v>
      </c>
      <c r="B25" s="5">
        <v>2449</v>
      </c>
    </row>
    <row r="26" ht="16" customHeight="1" spans="1:2">
      <c r="A26" s="21" t="s">
        <v>1330</v>
      </c>
      <c r="B26" s="5">
        <v>366</v>
      </c>
    </row>
    <row r="27" ht="16" customHeight="1" spans="1:2">
      <c r="A27" s="5" t="s">
        <v>1331</v>
      </c>
      <c r="B27" s="19">
        <f>SUM(B28:B30)</f>
        <v>18237</v>
      </c>
    </row>
    <row r="28" ht="16" customHeight="1" spans="1:2">
      <c r="A28" s="5" t="s">
        <v>1332</v>
      </c>
      <c r="B28" s="5">
        <v>158</v>
      </c>
    </row>
    <row r="29" ht="16" customHeight="1" spans="1:2">
      <c r="A29" s="21" t="s">
        <v>1333</v>
      </c>
      <c r="B29" s="5">
        <v>18073</v>
      </c>
    </row>
    <row r="30" ht="16" customHeight="1" spans="1:2">
      <c r="A30" s="21" t="s">
        <v>1334</v>
      </c>
      <c r="B30" s="5">
        <v>6</v>
      </c>
    </row>
    <row r="31" ht="28.15" customHeight="1" spans="1:1">
      <c r="A31" t="s">
        <v>1335</v>
      </c>
    </row>
    <row r="32" ht="96.75" customHeight="1" spans="1:2">
      <c r="A32" s="69" t="s">
        <v>1336</v>
      </c>
      <c r="B32" s="69"/>
    </row>
  </sheetData>
  <mergeCells count="3">
    <mergeCell ref="A2:B2"/>
    <mergeCell ref="A32:B32"/>
    <mergeCell ref="A33:B33"/>
  </mergeCells>
  <printOptions horizontalCentered="1"/>
  <pageMargins left="0.747916666666667" right="0.747916666666667" top="0.984027777777778" bottom="0.984027777777778" header="0.511805555555556" footer="0.511805555555556"/>
  <pageSetup paperSize="9" firstPageNumber="18" orientation="portrait" useFirstPageNumber="1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C11"/>
  <sheetViews>
    <sheetView workbookViewId="0">
      <selection activeCell="E12" sqref="E12"/>
    </sheetView>
  </sheetViews>
  <sheetFormatPr defaultColWidth="11.4285714285714" defaultRowHeight="12.75" outlineLevelCol="2"/>
  <cols>
    <col min="1" max="1" width="49.1428571428571" customWidth="1"/>
    <col min="2" max="3" width="16.8571428571429" customWidth="1"/>
    <col min="4" max="4" width="11.1428571428571" customWidth="1"/>
  </cols>
  <sheetData>
    <row r="1" ht="21.75" customHeight="1" spans="1:1">
      <c r="A1" s="1" t="s">
        <v>1337</v>
      </c>
    </row>
    <row r="2" ht="51" customHeight="1" spans="1:3">
      <c r="A2" s="29" t="s">
        <v>1338</v>
      </c>
      <c r="B2" s="3"/>
      <c r="C2" s="3"/>
    </row>
    <row r="3" ht="19.9" customHeight="1" spans="3:3">
      <c r="C3" t="s">
        <v>38</v>
      </c>
    </row>
    <row r="4" ht="33" customHeight="1" spans="1:3">
      <c r="A4" s="26" t="s">
        <v>172</v>
      </c>
      <c r="B4" s="26" t="s">
        <v>219</v>
      </c>
      <c r="C4" s="26" t="s">
        <v>220</v>
      </c>
    </row>
    <row r="5" ht="30" customHeight="1" spans="1:3">
      <c r="A5" s="54" t="s">
        <v>1339</v>
      </c>
      <c r="B5" s="5">
        <f>B6+B7+B10</f>
        <v>2352</v>
      </c>
      <c r="C5" s="67">
        <f>C6+C7+C10</f>
        <v>2250</v>
      </c>
    </row>
    <row r="6" ht="30" customHeight="1" spans="1:3">
      <c r="A6" s="5" t="s">
        <v>1340</v>
      </c>
      <c r="B6" s="5">
        <v>95</v>
      </c>
      <c r="C6" s="67">
        <v>95</v>
      </c>
    </row>
    <row r="7" ht="30" customHeight="1" spans="1:3">
      <c r="A7" s="54" t="s">
        <v>1341</v>
      </c>
      <c r="B7" s="5">
        <v>1147</v>
      </c>
      <c r="C7" s="67">
        <f>SUM(C8:C9)</f>
        <v>1427</v>
      </c>
    </row>
    <row r="8" ht="30" customHeight="1" spans="1:3">
      <c r="A8" s="21" t="s">
        <v>1342</v>
      </c>
      <c r="B8" s="5">
        <v>73</v>
      </c>
      <c r="C8" s="67">
        <v>614</v>
      </c>
    </row>
    <row r="9" ht="30" customHeight="1" spans="1:3">
      <c r="A9" s="54" t="s">
        <v>1343</v>
      </c>
      <c r="B9" s="5">
        <v>1074</v>
      </c>
      <c r="C9" s="67">
        <v>813</v>
      </c>
    </row>
    <row r="10" ht="30" customHeight="1" spans="1:3">
      <c r="A10" s="54" t="s">
        <v>1344</v>
      </c>
      <c r="B10" s="5">
        <v>1110</v>
      </c>
      <c r="C10" s="67">
        <v>728</v>
      </c>
    </row>
    <row r="11" ht="24" customHeight="1" spans="3:3">
      <c r="C11" s="68"/>
    </row>
  </sheetData>
  <mergeCells count="1">
    <mergeCell ref="A2:C2"/>
  </mergeCells>
  <printOptions horizontalCentered="1"/>
  <pageMargins left="0.747916666666667" right="0.747916666666667" top="0.984027777777778" bottom="0.984027777777778" header="0.511805555555556" footer="0.511805555555556"/>
  <pageSetup paperSize="9" firstPageNumber="18" orientation="portrait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4"/>
  <sheetViews>
    <sheetView showGridLines="0" showZeros="0" zoomScale="90" zoomScaleNormal="90" zoomScaleSheetLayoutView="60" workbookViewId="0">
      <selection activeCell="H15" sqref="H15"/>
    </sheetView>
  </sheetViews>
  <sheetFormatPr defaultColWidth="10.4285714285714" defaultRowHeight="14.25" outlineLevelCol="2"/>
  <cols>
    <col min="1" max="1" width="35" style="147" customWidth="1"/>
    <col min="2" max="3" width="17.2857142857143" style="114" customWidth="1"/>
    <col min="4" max="252" width="10.4285714285714" style="114" customWidth="1"/>
    <col min="253" max="16384" width="10.4285714285714" style="114"/>
  </cols>
  <sheetData>
    <row r="1" spans="1:1">
      <c r="A1" s="147" t="s">
        <v>1</v>
      </c>
    </row>
    <row r="2" ht="33.95" customHeight="1" spans="1:3">
      <c r="A2" s="115" t="s">
        <v>2</v>
      </c>
      <c r="B2" s="115"/>
      <c r="C2" s="115"/>
    </row>
    <row r="3" ht="17.1" customHeight="1" spans="1:3">
      <c r="A3" s="124"/>
      <c r="B3" s="119"/>
      <c r="C3" s="119" t="s">
        <v>3</v>
      </c>
    </row>
    <row r="4" s="167" customFormat="1" ht="20.25" customHeight="1" spans="1:3">
      <c r="A4" s="120" t="s">
        <v>4</v>
      </c>
      <c r="B4" s="168" t="s">
        <v>5</v>
      </c>
      <c r="C4" s="168" t="s">
        <v>6</v>
      </c>
    </row>
    <row r="5" ht="20.25" customHeight="1" spans="1:3">
      <c r="A5" s="111" t="s">
        <v>7</v>
      </c>
      <c r="B5" s="169">
        <v>111569</v>
      </c>
      <c r="C5" s="169">
        <v>150060</v>
      </c>
    </row>
    <row r="6" ht="20.25" customHeight="1" spans="1:3">
      <c r="A6" s="111" t="s">
        <v>8</v>
      </c>
      <c r="B6" s="169">
        <v>67522</v>
      </c>
      <c r="C6" s="169">
        <v>73752</v>
      </c>
    </row>
    <row r="7" ht="20.25" customHeight="1" spans="1:3">
      <c r="A7" s="111" t="s">
        <v>9</v>
      </c>
      <c r="B7" s="169">
        <v>25309</v>
      </c>
      <c r="C7" s="169">
        <v>26660</v>
      </c>
    </row>
    <row r="8" ht="20.25" customHeight="1" spans="1:3">
      <c r="A8" s="111" t="s">
        <v>10</v>
      </c>
      <c r="B8" s="169">
        <v>19764</v>
      </c>
      <c r="C8" s="169"/>
    </row>
    <row r="9" ht="20.25" customHeight="1" spans="1:3">
      <c r="A9" s="111" t="s">
        <v>11</v>
      </c>
      <c r="B9" s="169"/>
      <c r="C9" s="169"/>
    </row>
    <row r="10" ht="20.25" customHeight="1" spans="1:3">
      <c r="A10" s="111" t="s">
        <v>12</v>
      </c>
      <c r="B10" s="169">
        <v>5160</v>
      </c>
      <c r="C10" s="169">
        <v>4172</v>
      </c>
    </row>
    <row r="11" ht="20.25" customHeight="1" spans="1:3">
      <c r="A11" s="111" t="s">
        <v>13</v>
      </c>
      <c r="B11" s="169"/>
      <c r="C11" s="169"/>
    </row>
    <row r="12" ht="20.25" customHeight="1" spans="1:3">
      <c r="A12" s="111" t="s">
        <v>14</v>
      </c>
      <c r="B12" s="169">
        <v>1405</v>
      </c>
      <c r="C12" s="169">
        <v>1388</v>
      </c>
    </row>
    <row r="13" ht="20.25" customHeight="1" spans="1:3">
      <c r="A13" s="111" t="s">
        <v>15</v>
      </c>
      <c r="B13" s="169">
        <v>212</v>
      </c>
      <c r="C13" s="169">
        <v>361</v>
      </c>
    </row>
    <row r="14" ht="20.25" customHeight="1" spans="1:3">
      <c r="A14" s="111" t="s">
        <v>16</v>
      </c>
      <c r="B14" s="169">
        <v>6893</v>
      </c>
      <c r="C14" s="169">
        <v>7892</v>
      </c>
    </row>
    <row r="15" ht="20.25" customHeight="1" spans="1:3">
      <c r="A15" s="111" t="s">
        <v>17</v>
      </c>
      <c r="B15" s="169">
        <v>1760</v>
      </c>
      <c r="C15" s="169">
        <v>2091</v>
      </c>
    </row>
    <row r="16" ht="20.25" customHeight="1" spans="1:3">
      <c r="A16" s="111" t="s">
        <v>18</v>
      </c>
      <c r="B16" s="169">
        <v>1769</v>
      </c>
      <c r="C16" s="169">
        <v>1914</v>
      </c>
    </row>
    <row r="17" ht="20.25" customHeight="1" spans="1:3">
      <c r="A17" s="111" t="s">
        <v>19</v>
      </c>
      <c r="B17" s="169">
        <v>874</v>
      </c>
      <c r="C17" s="169">
        <v>-1115</v>
      </c>
    </row>
    <row r="18" ht="20.25" customHeight="1" spans="1:3">
      <c r="A18" s="111" t="s">
        <v>20</v>
      </c>
      <c r="B18" s="169">
        <v>11215</v>
      </c>
      <c r="C18" s="169">
        <v>10584</v>
      </c>
    </row>
    <row r="19" ht="20.25" customHeight="1" spans="1:3">
      <c r="A19" s="111" t="s">
        <v>21</v>
      </c>
      <c r="B19" s="169">
        <v>1292</v>
      </c>
      <c r="C19" s="169">
        <v>1484</v>
      </c>
    </row>
    <row r="20" ht="20.25" customHeight="1" spans="1:3">
      <c r="A20" s="111" t="s">
        <v>22</v>
      </c>
      <c r="B20" s="169">
        <v>458</v>
      </c>
      <c r="C20" s="169">
        <v>5996</v>
      </c>
    </row>
    <row r="21" ht="20.25" customHeight="1" spans="1:3">
      <c r="A21" s="111" t="s">
        <v>23</v>
      </c>
      <c r="B21" s="169">
        <v>11040</v>
      </c>
      <c r="C21" s="169">
        <v>12149</v>
      </c>
    </row>
    <row r="22" ht="20.25" customHeight="1" spans="1:3">
      <c r="A22" s="111" t="s">
        <v>24</v>
      </c>
      <c r="B22" s="169"/>
      <c r="C22" s="169"/>
    </row>
    <row r="23" ht="20.25" customHeight="1" spans="1:3">
      <c r="A23" s="111" t="s">
        <v>25</v>
      </c>
      <c r="B23" s="169">
        <v>93</v>
      </c>
      <c r="C23" s="169">
        <v>157</v>
      </c>
    </row>
    <row r="24" ht="20.25" customHeight="1" spans="1:3">
      <c r="A24" s="111" t="s">
        <v>26</v>
      </c>
      <c r="B24" s="169">
        <v>42</v>
      </c>
      <c r="C24" s="169">
        <v>19</v>
      </c>
    </row>
    <row r="25" ht="20.25" customHeight="1" spans="1:3">
      <c r="A25" s="111" t="s">
        <v>27</v>
      </c>
      <c r="B25" s="169">
        <v>44047</v>
      </c>
      <c r="C25" s="169">
        <v>76308</v>
      </c>
    </row>
    <row r="26" ht="20.25" customHeight="1" spans="1:3">
      <c r="A26" s="111" t="s">
        <v>28</v>
      </c>
      <c r="B26" s="169">
        <v>5865</v>
      </c>
      <c r="C26" s="169">
        <v>5712</v>
      </c>
    </row>
    <row r="27" ht="20.25" customHeight="1" spans="1:3">
      <c r="A27" s="111" t="s">
        <v>29</v>
      </c>
      <c r="B27" s="169">
        <v>6290</v>
      </c>
      <c r="C27" s="169">
        <v>6353</v>
      </c>
    </row>
    <row r="28" ht="20.25" customHeight="1" spans="1:3">
      <c r="A28" s="111" t="s">
        <v>30</v>
      </c>
      <c r="B28" s="169">
        <v>3596</v>
      </c>
      <c r="C28" s="169">
        <v>3776</v>
      </c>
    </row>
    <row r="29" ht="20.25" customHeight="1" spans="1:3">
      <c r="A29" s="111" t="s">
        <v>31</v>
      </c>
      <c r="B29" s="169">
        <v>7849</v>
      </c>
      <c r="C29" s="169">
        <v>41</v>
      </c>
    </row>
    <row r="30" ht="20.25" customHeight="1" spans="1:3">
      <c r="A30" s="111" t="s">
        <v>32</v>
      </c>
      <c r="B30" s="169">
        <v>9165</v>
      </c>
      <c r="C30" s="169">
        <v>51990</v>
      </c>
    </row>
    <row r="31" ht="20.25" customHeight="1" spans="1:3">
      <c r="A31" s="111" t="s">
        <v>33</v>
      </c>
      <c r="B31" s="169">
        <v>3725</v>
      </c>
      <c r="C31" s="169">
        <v>1317</v>
      </c>
    </row>
    <row r="32" ht="20.25" customHeight="1" spans="1:3">
      <c r="A32" s="111" t="s">
        <v>34</v>
      </c>
      <c r="B32" s="169">
        <v>195</v>
      </c>
      <c r="C32" s="169">
        <v>251</v>
      </c>
    </row>
    <row r="33" ht="20.25" customHeight="1" spans="1:3">
      <c r="A33" s="111" t="s">
        <v>35</v>
      </c>
      <c r="B33" s="169">
        <v>7362</v>
      </c>
      <c r="C33" s="169">
        <v>6868</v>
      </c>
    </row>
    <row r="34" spans="1:1">
      <c r="A34" s="114"/>
    </row>
  </sheetData>
  <mergeCells count="1">
    <mergeCell ref="A2:C2"/>
  </mergeCells>
  <printOptions horizontalCentered="1" verticalCentered="1"/>
  <pageMargins left="0.904861111111111" right="0.826388888888889" top="1.10208333333333" bottom="0.984027777777778" header="0.786805555555556" footer="0.511805555555556"/>
  <pageSetup paperSize="9" orientation="portrait" blackAndWhite="1" useFirstPageNumber="1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24"/>
  <sheetViews>
    <sheetView topLeftCell="A5" workbookViewId="0">
      <selection activeCell="D24" sqref="D24"/>
    </sheetView>
  </sheetViews>
  <sheetFormatPr defaultColWidth="9" defaultRowHeight="12.75" outlineLevelCol="5"/>
  <cols>
    <col min="1" max="1" width="31.7142857142857" customWidth="1"/>
    <col min="2" max="2" width="13.2857142857143" customWidth="1"/>
    <col min="3" max="3" width="26.2857142857143" customWidth="1"/>
    <col min="4" max="4" width="15.2857142857143" customWidth="1"/>
  </cols>
  <sheetData>
    <row r="1" ht="22.5" customHeight="1" spans="1:1">
      <c r="A1" s="1" t="s">
        <v>1345</v>
      </c>
    </row>
    <row r="2" ht="20.25" spans="1:4">
      <c r="A2" s="3" t="s">
        <v>1346</v>
      </c>
      <c r="B2" s="3"/>
      <c r="C2" s="3"/>
      <c r="D2" s="3"/>
    </row>
    <row r="3" spans="4:4">
      <c r="D3" t="s">
        <v>38</v>
      </c>
    </row>
    <row r="4" ht="28.15" customHeight="1" spans="1:4">
      <c r="A4" s="26" t="s">
        <v>172</v>
      </c>
      <c r="B4" s="26" t="s">
        <v>173</v>
      </c>
      <c r="C4" s="26" t="s">
        <v>172</v>
      </c>
      <c r="D4" s="26" t="s">
        <v>173</v>
      </c>
    </row>
    <row r="5" ht="28.15" customHeight="1" spans="1:4">
      <c r="A5" s="19" t="s">
        <v>1347</v>
      </c>
      <c r="B5" s="19">
        <f>SUM(B6:B9)</f>
        <v>184628</v>
      </c>
      <c r="C5" s="19" t="s">
        <v>1348</v>
      </c>
      <c r="D5" s="64">
        <f>SUM(D6:D13)</f>
        <v>405760.7</v>
      </c>
    </row>
    <row r="6" ht="28.15" customHeight="1" spans="1:4">
      <c r="A6" s="5" t="s">
        <v>1349</v>
      </c>
      <c r="B6" s="5">
        <v>170000</v>
      </c>
      <c r="C6" s="21" t="s">
        <v>1350</v>
      </c>
      <c r="D6" s="5"/>
    </row>
    <row r="7" ht="28.15" customHeight="1" spans="1:4">
      <c r="A7" s="5" t="s">
        <v>1351</v>
      </c>
      <c r="B7" s="5">
        <v>180</v>
      </c>
      <c r="C7" s="21" t="s">
        <v>1352</v>
      </c>
      <c r="D7" s="20">
        <v>334.16</v>
      </c>
    </row>
    <row r="8" ht="28.15" customHeight="1" spans="1:4">
      <c r="A8" s="5" t="s">
        <v>1353</v>
      </c>
      <c r="B8" s="5">
        <v>11648</v>
      </c>
      <c r="C8" s="1" t="s">
        <v>1354</v>
      </c>
      <c r="D8" s="20">
        <v>131569</v>
      </c>
    </row>
    <row r="9" ht="28.15" customHeight="1" spans="1:4">
      <c r="A9" s="5" t="s">
        <v>1355</v>
      </c>
      <c r="B9" s="5">
        <v>2800</v>
      </c>
      <c r="C9" s="21" t="s">
        <v>1356</v>
      </c>
      <c r="D9" s="20"/>
    </row>
    <row r="10" ht="28.15" customHeight="1" spans="1:4">
      <c r="A10" s="5"/>
      <c r="C10" s="21" t="s">
        <v>1357</v>
      </c>
      <c r="D10" s="20"/>
    </row>
    <row r="11" ht="28.15" customHeight="1" spans="1:4">
      <c r="A11" s="5"/>
      <c r="B11" s="5"/>
      <c r="C11" s="21" t="s">
        <v>1358</v>
      </c>
      <c r="D11" s="20">
        <v>256923</v>
      </c>
    </row>
    <row r="12" ht="28.15" customHeight="1" spans="1:4">
      <c r="A12" s="5"/>
      <c r="B12" s="5"/>
      <c r="C12" s="21" t="s">
        <v>1359</v>
      </c>
      <c r="D12" s="20">
        <v>16770.92</v>
      </c>
    </row>
    <row r="13" ht="28.15" customHeight="1" spans="1:4">
      <c r="A13" s="5"/>
      <c r="B13" s="5"/>
      <c r="C13" s="21" t="s">
        <v>1360</v>
      </c>
      <c r="D13" s="20">
        <v>163.62</v>
      </c>
    </row>
    <row r="14" ht="28.15" customHeight="1" spans="1:4">
      <c r="A14" s="5"/>
      <c r="B14" s="5"/>
      <c r="C14" s="5"/>
      <c r="D14" s="20"/>
    </row>
    <row r="15" ht="28.15" customHeight="1" spans="1:4">
      <c r="A15" s="19" t="s">
        <v>181</v>
      </c>
      <c r="B15" s="19">
        <v>642</v>
      </c>
      <c r="C15" s="19" t="s">
        <v>1361</v>
      </c>
      <c r="D15" s="64"/>
    </row>
    <row r="16" ht="28.15" customHeight="1" spans="1:4">
      <c r="A16" s="30" t="s">
        <v>1362</v>
      </c>
      <c r="B16" s="19">
        <v>192000</v>
      </c>
      <c r="C16" s="19" t="s">
        <v>1363</v>
      </c>
      <c r="D16" s="64"/>
    </row>
    <row r="17" ht="28.15" customHeight="1" spans="1:4">
      <c r="A17" s="19" t="s">
        <v>1364</v>
      </c>
      <c r="B17" s="19"/>
      <c r="C17" s="19" t="s">
        <v>1365</v>
      </c>
      <c r="D17" s="64">
        <v>39087</v>
      </c>
    </row>
    <row r="18" ht="28.15" customHeight="1" spans="1:4">
      <c r="A18" s="5"/>
      <c r="B18" s="19"/>
      <c r="C18" s="19" t="s">
        <v>206</v>
      </c>
      <c r="D18" s="64">
        <v>327</v>
      </c>
    </row>
    <row r="19" ht="28.15" customHeight="1" spans="1:6">
      <c r="A19" s="19" t="s">
        <v>1366</v>
      </c>
      <c r="B19" s="65">
        <v>67905</v>
      </c>
      <c r="C19" s="19" t="s">
        <v>1367</v>
      </c>
      <c r="D19" s="64"/>
      <c r="F19" s="66"/>
    </row>
    <row r="20" ht="28.15" customHeight="1" spans="1:4">
      <c r="A20" s="5"/>
      <c r="B20" s="5"/>
      <c r="C20" s="17" t="s">
        <v>1368</v>
      </c>
      <c r="D20" s="20">
        <f>SUM(D5+D15+D16+D17+D18+D19)</f>
        <v>445174.7</v>
      </c>
    </row>
    <row r="21" ht="28.15" customHeight="1" spans="1:4">
      <c r="A21" s="5"/>
      <c r="B21" s="5"/>
      <c r="C21" s="19" t="s">
        <v>1369</v>
      </c>
      <c r="D21" s="20"/>
    </row>
    <row r="22" ht="28.15" customHeight="1" spans="1:4">
      <c r="A22" s="5"/>
      <c r="B22" s="5"/>
      <c r="C22" s="5"/>
      <c r="D22" s="20"/>
    </row>
    <row r="23" ht="28.15" customHeight="1" spans="1:4">
      <c r="A23" s="17" t="s">
        <v>93</v>
      </c>
      <c r="B23" s="19">
        <f>SUM(B5+B15+B16+B19)</f>
        <v>445175</v>
      </c>
      <c r="C23" s="17" t="s">
        <v>94</v>
      </c>
      <c r="D23" s="64">
        <f>D20</f>
        <v>445174.7</v>
      </c>
    </row>
    <row r="24" ht="28.15" customHeight="1"/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firstPageNumber="18" orientation="portrait" useFirstPageNumber="1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21"/>
  <sheetViews>
    <sheetView workbookViewId="0">
      <selection activeCell="A17" sqref="A17"/>
    </sheetView>
  </sheetViews>
  <sheetFormatPr defaultColWidth="9" defaultRowHeight="12.75" outlineLevelCol="2"/>
  <cols>
    <col min="1" max="1" width="49.8571428571429" customWidth="1"/>
    <col min="2" max="3" width="14.7142857142857" customWidth="1"/>
  </cols>
  <sheetData>
    <row r="1" ht="21.75" customHeight="1" spans="1:1">
      <c r="A1" s="1" t="s">
        <v>1370</v>
      </c>
    </row>
    <row r="2" ht="20.25" spans="1:3">
      <c r="A2" s="3" t="s">
        <v>1371</v>
      </c>
      <c r="B2" s="3"/>
      <c r="C2" s="3"/>
    </row>
    <row r="3" ht="21.95" customHeight="1" spans="3:3">
      <c r="C3" t="s">
        <v>38</v>
      </c>
    </row>
    <row r="4" ht="27" customHeight="1" spans="1:3">
      <c r="A4" s="26" t="s">
        <v>172</v>
      </c>
      <c r="B4" s="26" t="s">
        <v>219</v>
      </c>
      <c r="C4" s="26" t="s">
        <v>1372</v>
      </c>
    </row>
    <row r="5" ht="28.15" customHeight="1" spans="1:3">
      <c r="A5" s="19" t="s">
        <v>1373</v>
      </c>
      <c r="B5" s="19">
        <v>367384</v>
      </c>
      <c r="C5" s="19">
        <f>SUM(C6:C9)</f>
        <v>184628</v>
      </c>
    </row>
    <row r="6" ht="28.15" customHeight="1" spans="1:3">
      <c r="A6" s="5" t="s">
        <v>1349</v>
      </c>
      <c r="B6" s="5">
        <v>350084</v>
      </c>
      <c r="C6" s="5">
        <v>170000</v>
      </c>
    </row>
    <row r="7" ht="28.15" customHeight="1" spans="1:3">
      <c r="A7" s="5" t="s">
        <v>1351</v>
      </c>
      <c r="B7" s="5">
        <v>200</v>
      </c>
      <c r="C7" s="5">
        <v>180</v>
      </c>
    </row>
    <row r="8" ht="28.15" customHeight="1" spans="1:3">
      <c r="A8" s="5" t="s">
        <v>1353</v>
      </c>
      <c r="B8" s="5">
        <v>14300</v>
      </c>
      <c r="C8" s="5">
        <v>11648</v>
      </c>
    </row>
    <row r="9" ht="28.15" customHeight="1" spans="1:3">
      <c r="A9" s="5" t="s">
        <v>1355</v>
      </c>
      <c r="B9" s="5">
        <v>2800</v>
      </c>
      <c r="C9" s="5">
        <v>2800</v>
      </c>
    </row>
    <row r="10" ht="28.15" customHeight="1" spans="1:3">
      <c r="A10" s="19" t="s">
        <v>181</v>
      </c>
      <c r="B10" s="19">
        <v>44</v>
      </c>
      <c r="C10" s="19">
        <v>642</v>
      </c>
    </row>
    <row r="11" ht="28.15" customHeight="1" spans="1:3">
      <c r="A11" s="30" t="s">
        <v>1374</v>
      </c>
      <c r="B11" s="19"/>
      <c r="C11" s="19">
        <v>192000</v>
      </c>
    </row>
    <row r="12" ht="28.15" customHeight="1" spans="1:3">
      <c r="A12" s="21" t="s">
        <v>1375</v>
      </c>
      <c r="B12" s="5"/>
      <c r="C12" s="5">
        <v>192000</v>
      </c>
    </row>
    <row r="13" ht="28.15" customHeight="1" spans="1:3">
      <c r="A13" s="5" t="s">
        <v>1376</v>
      </c>
      <c r="B13" s="5"/>
      <c r="C13" s="5">
        <v>192000</v>
      </c>
    </row>
    <row r="14" ht="28.15" customHeight="1" spans="1:3">
      <c r="A14" s="21" t="s">
        <v>1377</v>
      </c>
      <c r="B14" s="5"/>
      <c r="C14" s="5"/>
    </row>
    <row r="15" ht="28.15" customHeight="1" spans="1:3">
      <c r="A15" s="21" t="s">
        <v>1378</v>
      </c>
      <c r="B15" s="5"/>
      <c r="C15" s="5"/>
    </row>
    <row r="16" ht="28.15" customHeight="1" spans="1:3">
      <c r="A16" s="21" t="s">
        <v>1379</v>
      </c>
      <c r="B16" s="5"/>
      <c r="C16" s="5"/>
    </row>
    <row r="17" ht="28.15" customHeight="1" spans="1:3">
      <c r="A17" s="21" t="s">
        <v>1380</v>
      </c>
      <c r="B17" s="5"/>
      <c r="C17" s="5"/>
    </row>
    <row r="18" ht="28.15" customHeight="1" spans="1:3">
      <c r="A18" s="21" t="s">
        <v>1381</v>
      </c>
      <c r="B18" s="5"/>
      <c r="C18" s="5">
        <v>192000</v>
      </c>
    </row>
    <row r="19" ht="28.15" customHeight="1" spans="1:3">
      <c r="A19" s="21" t="s">
        <v>1382</v>
      </c>
      <c r="B19" s="5"/>
      <c r="C19" s="5"/>
    </row>
    <row r="20" ht="28.15" customHeight="1" spans="1:3">
      <c r="A20" s="19" t="s">
        <v>1383</v>
      </c>
      <c r="B20" s="19">
        <v>8247</v>
      </c>
      <c r="C20" s="63">
        <v>67905</v>
      </c>
    </row>
    <row r="21" ht="28.15" customHeight="1" spans="1:3">
      <c r="A21" s="17" t="s">
        <v>93</v>
      </c>
      <c r="B21" s="19">
        <v>375675</v>
      </c>
      <c r="C21" s="19">
        <f>SUM(C5+C10+C11+C20)</f>
        <v>445175</v>
      </c>
    </row>
  </sheetData>
  <mergeCells count="1">
    <mergeCell ref="A2:C2"/>
  </mergeCells>
  <printOptions horizontalCentered="1"/>
  <pageMargins left="0.747916666666667" right="0.747916666666667" top="0.984027777777778" bottom="0.984027777777778" header="0.511805555555556" footer="0.511805555555556"/>
  <pageSetup paperSize="9" firstPageNumber="18" orientation="portrait" useFirstPageNumber="1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29"/>
  <sheetViews>
    <sheetView topLeftCell="A9" workbookViewId="0">
      <selection activeCell="H12" sqref="H12"/>
    </sheetView>
  </sheetViews>
  <sheetFormatPr defaultColWidth="9" defaultRowHeight="12.75" outlineLevelCol="2"/>
  <cols>
    <col min="1" max="1" width="53.5714285714286" customWidth="1"/>
    <col min="2" max="2" width="16.4285714285714" style="47" customWidth="1"/>
    <col min="3" max="3" width="17" style="47" customWidth="1"/>
  </cols>
  <sheetData>
    <row r="1" spans="1:1">
      <c r="A1" s="1" t="s">
        <v>1384</v>
      </c>
    </row>
    <row r="2" ht="36.75" customHeight="1" spans="1:3">
      <c r="A2" s="48" t="s">
        <v>1385</v>
      </c>
      <c r="B2" s="49"/>
      <c r="C2" s="49"/>
    </row>
    <row r="3" ht="20.25" customHeight="1" spans="1:3">
      <c r="A3" s="50" t="s">
        <v>1386</v>
      </c>
      <c r="B3" s="50"/>
      <c r="C3" s="50"/>
    </row>
    <row r="4" spans="3:3">
      <c r="C4" s="47" t="s">
        <v>38</v>
      </c>
    </row>
    <row r="5" ht="24.75" customHeight="1" spans="1:3">
      <c r="A5" s="26" t="s">
        <v>172</v>
      </c>
      <c r="B5" s="51" t="s">
        <v>219</v>
      </c>
      <c r="C5" s="51" t="s">
        <v>1372</v>
      </c>
    </row>
    <row r="6" ht="24.75" customHeight="1" spans="1:3">
      <c r="A6" s="30" t="s">
        <v>1387</v>
      </c>
      <c r="B6" s="52">
        <f>SUM(B7)</f>
        <v>0</v>
      </c>
      <c r="C6" s="53">
        <f>SUM(C7)</f>
        <v>0</v>
      </c>
    </row>
    <row r="7" ht="24.75" customHeight="1" spans="1:3">
      <c r="A7" s="54" t="s">
        <v>1388</v>
      </c>
      <c r="B7" s="52"/>
      <c r="C7" s="53"/>
    </row>
    <row r="8" ht="24.75" customHeight="1" spans="1:3">
      <c r="A8" s="30" t="s">
        <v>1389</v>
      </c>
      <c r="B8" s="55">
        <f>SUM(B9:B10)</f>
        <v>0</v>
      </c>
      <c r="C8" s="56">
        <f>SUM(C9:C10)</f>
        <v>334.16</v>
      </c>
    </row>
    <row r="9" ht="24.75" customHeight="1" spans="1:3">
      <c r="A9" s="54" t="s">
        <v>1390</v>
      </c>
      <c r="B9" s="55"/>
      <c r="C9" s="57">
        <v>334.16</v>
      </c>
    </row>
    <row r="10" ht="24.75" customHeight="1" spans="1:3">
      <c r="A10" s="21" t="s">
        <v>1391</v>
      </c>
      <c r="B10" s="55"/>
      <c r="C10" s="57"/>
    </row>
    <row r="11" ht="24.75" customHeight="1" spans="1:3">
      <c r="A11" s="30" t="s">
        <v>1392</v>
      </c>
      <c r="B11" s="58">
        <f>SUM(B12:B16)</f>
        <v>349966</v>
      </c>
      <c r="C11" s="59">
        <f>SUM(C12:C16)</f>
        <v>131568.9499</v>
      </c>
    </row>
    <row r="12" ht="24.75" customHeight="1" spans="1:3">
      <c r="A12" s="21" t="s">
        <v>1393</v>
      </c>
      <c r="B12" s="60">
        <v>330301</v>
      </c>
      <c r="C12" s="57">
        <v>115265.9509</v>
      </c>
    </row>
    <row r="13" ht="24.75" customHeight="1" spans="1:3">
      <c r="A13" s="21" t="s">
        <v>1394</v>
      </c>
      <c r="B13" s="60">
        <v>14883</v>
      </c>
      <c r="C13" s="57">
        <v>12647.999</v>
      </c>
    </row>
    <row r="14" ht="24.75" customHeight="1" spans="1:3">
      <c r="A14" s="21" t="s">
        <v>1395</v>
      </c>
      <c r="B14" s="60">
        <v>4782</v>
      </c>
      <c r="C14" s="57">
        <v>3655</v>
      </c>
    </row>
    <row r="15" ht="24.75" customHeight="1" spans="1:3">
      <c r="A15" s="21" t="s">
        <v>1396</v>
      </c>
      <c r="B15" s="60">
        <v>0</v>
      </c>
      <c r="C15" s="57"/>
    </row>
    <row r="16" ht="24.75" customHeight="1" spans="1:3">
      <c r="A16" s="21" t="s">
        <v>1397</v>
      </c>
      <c r="B16" s="60">
        <v>0</v>
      </c>
      <c r="C16" s="57"/>
    </row>
    <row r="17" ht="24.75" customHeight="1" spans="1:3">
      <c r="A17" s="30" t="s">
        <v>1398</v>
      </c>
      <c r="B17" s="58">
        <v>0</v>
      </c>
      <c r="C17" s="57">
        <v>0</v>
      </c>
    </row>
    <row r="18" ht="24.75" customHeight="1" spans="1:3">
      <c r="A18" s="21" t="s">
        <v>1399</v>
      </c>
      <c r="B18" s="60">
        <v>0</v>
      </c>
      <c r="C18" s="57"/>
    </row>
    <row r="19" ht="24.75" customHeight="1" spans="1:3">
      <c r="A19" s="30" t="s">
        <v>1400</v>
      </c>
      <c r="B19" s="58">
        <f>SUM(B20:B21)</f>
        <v>679</v>
      </c>
      <c r="C19" s="59">
        <f>SUM(C20:C21)</f>
        <v>256923.4077</v>
      </c>
    </row>
    <row r="20" ht="24.75" customHeight="1" spans="1:3">
      <c r="A20" s="21" t="s">
        <v>1401</v>
      </c>
      <c r="B20" s="60">
        <v>4</v>
      </c>
      <c r="C20" s="57">
        <v>255882.7481</v>
      </c>
    </row>
    <row r="21" ht="24.75" customHeight="1" spans="1:3">
      <c r="A21" s="21" t="s">
        <v>1402</v>
      </c>
      <c r="B21" s="60">
        <v>675</v>
      </c>
      <c r="C21" s="57">
        <v>1040.6596</v>
      </c>
    </row>
    <row r="22" ht="24.75" customHeight="1" spans="1:3">
      <c r="A22" s="61" t="s">
        <v>1403</v>
      </c>
      <c r="B22" s="58">
        <v>10887</v>
      </c>
      <c r="C22" s="56">
        <v>16770.92</v>
      </c>
    </row>
    <row r="23" ht="24.75" customHeight="1" spans="1:3">
      <c r="A23" s="30" t="s">
        <v>1404</v>
      </c>
      <c r="B23" s="58">
        <v>19</v>
      </c>
      <c r="C23" s="56">
        <v>164</v>
      </c>
    </row>
    <row r="24" ht="24.75" customHeight="1" spans="1:3">
      <c r="A24" s="30" t="s">
        <v>1405</v>
      </c>
      <c r="B24" s="55"/>
      <c r="C24" s="57"/>
    </row>
    <row r="25" ht="24.75" customHeight="1" spans="1:3">
      <c r="A25" s="30" t="s">
        <v>1406</v>
      </c>
      <c r="B25" s="55"/>
      <c r="C25" s="56">
        <v>39087</v>
      </c>
    </row>
    <row r="26" ht="24.75" customHeight="1" spans="1:3">
      <c r="A26" s="30" t="s">
        <v>1407</v>
      </c>
      <c r="B26" s="62">
        <v>14124</v>
      </c>
      <c r="C26" s="56">
        <v>327</v>
      </c>
    </row>
    <row r="27" ht="24.75" customHeight="1" spans="1:3">
      <c r="A27" s="19" t="s">
        <v>1408</v>
      </c>
      <c r="B27" s="55"/>
      <c r="C27" s="57"/>
    </row>
    <row r="28" ht="24.75" customHeight="1" spans="1:3">
      <c r="A28" s="30" t="s">
        <v>1409</v>
      </c>
      <c r="B28" s="55"/>
      <c r="C28" s="57"/>
    </row>
    <row r="29" ht="24.75" customHeight="1" spans="1:3">
      <c r="A29" s="17" t="s">
        <v>1410</v>
      </c>
      <c r="B29" s="62">
        <f>SUM(B6+B8+B11+B17+B19+B22+B23+B24+B25+B26+B27+B28)</f>
        <v>375675</v>
      </c>
      <c r="C29" s="56">
        <f>C6+C8+C11+C17+C19+C22+C23+C24+C25+C26+C27+C28</f>
        <v>445175.4376</v>
      </c>
    </row>
  </sheetData>
  <mergeCells count="2">
    <mergeCell ref="A2:C2"/>
    <mergeCell ref="A3:C3"/>
  </mergeCells>
  <printOptions horizontalCentered="1"/>
  <pageMargins left="0.747916666666667" right="0.747916666666667" top="0.984027777777778" bottom="0.984027777777778" header="0.511805555555556" footer="0.511805555555556"/>
  <pageSetup paperSize="9" firstPageNumber="18" orientation="portrait" useFirstPageNumber="1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28"/>
  <sheetViews>
    <sheetView topLeftCell="A9" workbookViewId="0">
      <selection activeCell="B29" sqref="B29"/>
    </sheetView>
  </sheetViews>
  <sheetFormatPr defaultColWidth="9.14285714285714" defaultRowHeight="12.75" outlineLevelCol="1"/>
  <cols>
    <col min="1" max="1" width="56.5714285714286" customWidth="1"/>
    <col min="2" max="2" width="19.7142857142857" customWidth="1"/>
  </cols>
  <sheetData>
    <row r="1" ht="32.25" customHeight="1" spans="1:1">
      <c r="A1" s="1" t="s">
        <v>1411</v>
      </c>
    </row>
    <row r="2" ht="48" customHeight="1" spans="1:2">
      <c r="A2" s="46" t="s">
        <v>1412</v>
      </c>
      <c r="B2" s="46"/>
    </row>
    <row r="3" spans="2:2">
      <c r="B3" t="s">
        <v>38</v>
      </c>
    </row>
    <row r="4" ht="25" customHeight="1" spans="1:2">
      <c r="A4" s="26" t="s">
        <v>172</v>
      </c>
      <c r="B4" s="26" t="s">
        <v>1372</v>
      </c>
    </row>
    <row r="5" ht="25" customHeight="1" spans="1:2">
      <c r="A5" s="19" t="s">
        <v>1413</v>
      </c>
      <c r="B5" s="5">
        <f>SUM(B6,B7,B14,B16)</f>
        <v>405761</v>
      </c>
    </row>
    <row r="6" ht="25" customHeight="1" spans="1:2">
      <c r="A6" s="5" t="s">
        <v>1414</v>
      </c>
      <c r="B6" s="5"/>
    </row>
    <row r="7" ht="25" customHeight="1" spans="1:2">
      <c r="A7" s="5" t="s">
        <v>1415</v>
      </c>
      <c r="B7" s="5">
        <f>SUM(B8:B13)</f>
        <v>388826</v>
      </c>
    </row>
    <row r="8" ht="25" customHeight="1" spans="1:2">
      <c r="A8" s="21" t="s">
        <v>334</v>
      </c>
      <c r="B8" s="5"/>
    </row>
    <row r="9" ht="25" customHeight="1" spans="1:2">
      <c r="A9" s="21" t="s">
        <v>335</v>
      </c>
      <c r="B9" s="5">
        <v>25703</v>
      </c>
    </row>
    <row r="10" ht="25" customHeight="1" spans="1:2">
      <c r="A10" s="21" t="s">
        <v>336</v>
      </c>
      <c r="B10" s="5">
        <v>318565</v>
      </c>
    </row>
    <row r="11" ht="25" customHeight="1" spans="1:2">
      <c r="A11" s="21" t="s">
        <v>337</v>
      </c>
      <c r="B11" s="5">
        <v>13</v>
      </c>
    </row>
    <row r="12" ht="25" customHeight="1" spans="1:2">
      <c r="A12" s="21" t="s">
        <v>341</v>
      </c>
      <c r="B12" s="5">
        <v>43569</v>
      </c>
    </row>
    <row r="13" ht="25" customHeight="1" spans="1:2">
      <c r="A13" s="21" t="s">
        <v>338</v>
      </c>
      <c r="B13" s="5">
        <v>976</v>
      </c>
    </row>
    <row r="14" ht="25" customHeight="1" spans="1:2">
      <c r="A14" s="21" t="s">
        <v>1416</v>
      </c>
      <c r="B14" s="5">
        <f>B15</f>
        <v>16771</v>
      </c>
    </row>
    <row r="15" ht="25" customHeight="1" spans="1:2">
      <c r="A15" s="21" t="s">
        <v>1417</v>
      </c>
      <c r="B15" s="5">
        <v>16771</v>
      </c>
    </row>
    <row r="16" ht="25" customHeight="1" spans="1:2">
      <c r="A16" s="21" t="s">
        <v>1418</v>
      </c>
      <c r="B16" s="5">
        <v>164</v>
      </c>
    </row>
    <row r="17" ht="25" customHeight="1" spans="1:2">
      <c r="A17" s="30" t="s">
        <v>189</v>
      </c>
      <c r="B17" s="5"/>
    </row>
    <row r="18" ht="25" customHeight="1" spans="1:2">
      <c r="A18" s="21" t="s">
        <v>1419</v>
      </c>
      <c r="B18" s="5"/>
    </row>
    <row r="19" ht="25" customHeight="1" spans="1:2">
      <c r="A19" s="21" t="s">
        <v>1420</v>
      </c>
      <c r="B19" s="5"/>
    </row>
    <row r="20" ht="25" customHeight="1" spans="1:2">
      <c r="A20" s="19" t="s">
        <v>1365</v>
      </c>
      <c r="B20" s="5">
        <v>39087</v>
      </c>
    </row>
    <row r="21" ht="25" customHeight="1" spans="1:2">
      <c r="A21" s="21" t="s">
        <v>1419</v>
      </c>
      <c r="B21" s="5"/>
    </row>
    <row r="22" ht="25" customHeight="1" spans="1:2">
      <c r="A22" s="21" t="s">
        <v>1421</v>
      </c>
      <c r="B22" s="19">
        <v>39087</v>
      </c>
    </row>
    <row r="23" ht="25" customHeight="1" spans="1:2">
      <c r="A23" s="19" t="s">
        <v>1422</v>
      </c>
      <c r="B23" s="5"/>
    </row>
    <row r="24" ht="25" customHeight="1" spans="1:2">
      <c r="A24" s="21" t="s">
        <v>1423</v>
      </c>
      <c r="B24" s="5"/>
    </row>
    <row r="25" ht="25" customHeight="1" spans="1:2">
      <c r="A25" s="19" t="s">
        <v>1424</v>
      </c>
      <c r="B25" s="5">
        <v>327</v>
      </c>
    </row>
    <row r="26" ht="25" customHeight="1" spans="1:2">
      <c r="A26" s="21" t="s">
        <v>1425</v>
      </c>
      <c r="B26" s="5">
        <v>327</v>
      </c>
    </row>
    <row r="27" ht="25" customHeight="1" spans="1:2">
      <c r="A27" s="21" t="s">
        <v>1426</v>
      </c>
      <c r="B27" s="5">
        <v>327</v>
      </c>
    </row>
    <row r="28" ht="25" customHeight="1" spans="1:2">
      <c r="A28" s="31" t="s">
        <v>1427</v>
      </c>
      <c r="B28" s="19">
        <f>SUM(B5,B17,B20,B23,B25)</f>
        <v>445175</v>
      </c>
    </row>
  </sheetData>
  <mergeCells count="1">
    <mergeCell ref="A2:B2"/>
  </mergeCells>
  <printOptions horizontalCentered="1"/>
  <pageMargins left="0.747916666666667" right="0.747916666666667" top="0.984027777777778" bottom="0.984027777777778" header="0.511805555555556" footer="0.511805555555556"/>
  <pageSetup paperSize="9" firstPageNumber="18" orientation="portrait" useFirstPageNumber="1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0"/>
  <sheetViews>
    <sheetView workbookViewId="0">
      <selection activeCell="A17" sqref="A17"/>
    </sheetView>
  </sheetViews>
  <sheetFormatPr defaultColWidth="9" defaultRowHeight="12.75" outlineLevelCol="3"/>
  <cols>
    <col min="1" max="1" width="30.8571428571429" customWidth="1"/>
    <col min="2" max="2" width="9.57142857142857" customWidth="1"/>
    <col min="3" max="3" width="33" customWidth="1"/>
    <col min="4" max="4" width="14.5714285714286" customWidth="1"/>
  </cols>
  <sheetData>
    <row r="1" spans="1:1">
      <c r="A1" s="1" t="s">
        <v>1428</v>
      </c>
    </row>
    <row r="2" ht="27.95" customHeight="1" spans="1:4">
      <c r="A2" s="3" t="s">
        <v>1429</v>
      </c>
      <c r="B2" s="3"/>
      <c r="C2" s="3"/>
      <c r="D2" s="3"/>
    </row>
    <row r="3" ht="20.1" customHeight="1" spans="4:4">
      <c r="D3" t="s">
        <v>38</v>
      </c>
    </row>
    <row r="4" ht="33.95" customHeight="1" spans="1:4">
      <c r="A4" s="26" t="s">
        <v>172</v>
      </c>
      <c r="B4" s="26" t="s">
        <v>173</v>
      </c>
      <c r="C4" s="26" t="s">
        <v>172</v>
      </c>
      <c r="D4" s="26" t="s">
        <v>173</v>
      </c>
    </row>
    <row r="5" ht="30" customHeight="1" spans="1:4">
      <c r="A5" s="32" t="s">
        <v>1430</v>
      </c>
      <c r="B5" s="19">
        <v>150</v>
      </c>
      <c r="C5" s="32" t="s">
        <v>1431</v>
      </c>
      <c r="D5" s="19">
        <v>190</v>
      </c>
    </row>
    <row r="6" ht="30" customHeight="1" spans="1:4">
      <c r="A6" s="33" t="s">
        <v>127</v>
      </c>
      <c r="B6" s="5">
        <v>150</v>
      </c>
      <c r="C6" s="33" t="s">
        <v>135</v>
      </c>
      <c r="D6" s="19">
        <v>190</v>
      </c>
    </row>
    <row r="7" ht="30" customHeight="1" spans="1:4">
      <c r="A7" s="33" t="s">
        <v>128</v>
      </c>
      <c r="B7" s="5"/>
      <c r="C7" s="33" t="s">
        <v>136</v>
      </c>
      <c r="D7" s="34"/>
    </row>
    <row r="8" ht="30" customHeight="1" spans="1:4">
      <c r="A8" s="33" t="s">
        <v>1432</v>
      </c>
      <c r="B8" s="5"/>
      <c r="C8" s="33" t="s">
        <v>1433</v>
      </c>
      <c r="D8" s="34"/>
    </row>
    <row r="9" ht="30" customHeight="1" spans="1:4">
      <c r="A9" s="33"/>
      <c r="B9" s="5"/>
      <c r="C9" s="33" t="s">
        <v>1434</v>
      </c>
      <c r="D9" s="34"/>
    </row>
    <row r="10" ht="30" customHeight="1" spans="1:4">
      <c r="A10" s="35"/>
      <c r="B10" s="5"/>
      <c r="C10" s="36"/>
      <c r="D10" s="37"/>
    </row>
    <row r="11" ht="30" customHeight="1" spans="1:4">
      <c r="A11" s="38" t="s">
        <v>1435</v>
      </c>
      <c r="B11" s="19">
        <v>40</v>
      </c>
      <c r="C11" s="39" t="s">
        <v>1436</v>
      </c>
      <c r="D11" s="40"/>
    </row>
    <row r="12" ht="30" customHeight="1" spans="1:4">
      <c r="A12" s="33" t="s">
        <v>1437</v>
      </c>
      <c r="B12" s="5">
        <v>17</v>
      </c>
      <c r="C12" s="33" t="s">
        <v>1438</v>
      </c>
      <c r="D12" s="34"/>
    </row>
    <row r="13" ht="30" customHeight="1" spans="1:4">
      <c r="A13" s="41"/>
      <c r="B13" s="5"/>
      <c r="C13" s="33" t="s">
        <v>77</v>
      </c>
      <c r="D13" s="34"/>
    </row>
    <row r="14" ht="30" customHeight="1" spans="1:4">
      <c r="A14" s="41"/>
      <c r="B14" s="5"/>
      <c r="C14" s="33"/>
      <c r="D14" s="34"/>
    </row>
    <row r="15" ht="30" customHeight="1" spans="1:4">
      <c r="A15" s="42"/>
      <c r="B15" s="5"/>
      <c r="C15" s="42" t="s">
        <v>1439</v>
      </c>
      <c r="D15" s="19">
        <v>190</v>
      </c>
    </row>
    <row r="16" ht="30" customHeight="1" spans="1:4">
      <c r="A16" s="21" t="s">
        <v>1440</v>
      </c>
      <c r="B16" s="19">
        <v>23</v>
      </c>
      <c r="C16" s="39" t="s">
        <v>216</v>
      </c>
      <c r="D16" s="43"/>
    </row>
    <row r="17" ht="30" customHeight="1" spans="1:4">
      <c r="A17" s="35"/>
      <c r="B17" s="5"/>
      <c r="C17" s="42"/>
      <c r="D17" s="44"/>
    </row>
    <row r="18" ht="30" customHeight="1" spans="1:4">
      <c r="A18" s="45" t="s">
        <v>93</v>
      </c>
      <c r="B18" s="19">
        <f>SUM(B5+B11)</f>
        <v>190</v>
      </c>
      <c r="C18" s="42" t="s">
        <v>94</v>
      </c>
      <c r="D18" s="19">
        <v>190</v>
      </c>
    </row>
    <row r="19" ht="30" customHeight="1"/>
    <row r="20" ht="30" customHeight="1"/>
    <row r="21" ht="29.1" customHeight="1"/>
    <row r="22" ht="21" customHeight="1"/>
    <row r="30" spans="1:1">
      <c r="A30" t="s">
        <v>1441</v>
      </c>
    </row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firstPageNumber="18" orientation="portrait" useFirstPageNumber="1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08"/>
  <sheetViews>
    <sheetView workbookViewId="0">
      <selection activeCell="A17" sqref="A17"/>
    </sheetView>
  </sheetViews>
  <sheetFormatPr defaultColWidth="9" defaultRowHeight="12.75" outlineLevelCol="3"/>
  <cols>
    <col min="1" max="1" width="36" customWidth="1"/>
    <col min="2" max="2" width="14.1428571428571" customWidth="1"/>
    <col min="3" max="3" width="14" customWidth="1"/>
    <col min="4" max="4" width="22.4285714285714" customWidth="1"/>
    <col min="5" max="18" width="10.2857142857143" customWidth="1"/>
    <col min="19" max="19" width="10.7142857142857" customWidth="1"/>
    <col min="20" max="28" width="10.2857142857143" customWidth="1"/>
    <col min="29" max="220" width="12.1428571428571" customWidth="1"/>
    <col min="221" max="251" width="10.2857142857143" customWidth="1"/>
    <col min="252" max="252" width="12.1428571428571" customWidth="1"/>
  </cols>
  <sheetData>
    <row r="1" spans="1:1">
      <c r="A1" s="1" t="s">
        <v>1442</v>
      </c>
    </row>
    <row r="2" ht="27.95" customHeight="1" spans="1:4">
      <c r="A2" s="3" t="s">
        <v>1443</v>
      </c>
      <c r="B2" s="3"/>
      <c r="C2" s="3"/>
      <c r="D2" s="3"/>
    </row>
    <row r="3" ht="20.1" customHeight="1" spans="4:4">
      <c r="D3" t="s">
        <v>38</v>
      </c>
    </row>
    <row r="4" ht="26.1" customHeight="1" spans="1:4">
      <c r="A4" s="26" t="s">
        <v>172</v>
      </c>
      <c r="B4" s="26" t="s">
        <v>1444</v>
      </c>
      <c r="C4" s="26" t="s">
        <v>1372</v>
      </c>
      <c r="D4" s="26" t="s">
        <v>221</v>
      </c>
    </row>
    <row r="5" ht="26.1" customHeight="1" spans="1:4">
      <c r="A5" s="19" t="s">
        <v>237</v>
      </c>
      <c r="B5" s="5"/>
      <c r="C5" s="19">
        <v>150</v>
      </c>
      <c r="D5" s="5"/>
    </row>
    <row r="6" ht="26.1" customHeight="1" spans="1:4">
      <c r="A6" s="19" t="s">
        <v>1445</v>
      </c>
      <c r="B6" s="5">
        <v>0</v>
      </c>
      <c r="C6" s="5">
        <v>150</v>
      </c>
      <c r="D6" s="5"/>
    </row>
    <row r="7" ht="26.1" customHeight="1" spans="1:4">
      <c r="A7" s="21" t="s">
        <v>1446</v>
      </c>
      <c r="B7" s="5">
        <v>0</v>
      </c>
      <c r="C7" s="5">
        <v>150</v>
      </c>
      <c r="D7" s="5"/>
    </row>
    <row r="8" ht="26.1" customHeight="1" spans="1:4">
      <c r="A8" s="19" t="s">
        <v>1447</v>
      </c>
      <c r="B8" s="5"/>
      <c r="C8" s="5"/>
      <c r="D8" s="5"/>
    </row>
    <row r="9" ht="26.1" customHeight="1" spans="1:4">
      <c r="A9" s="21" t="s">
        <v>1448</v>
      </c>
      <c r="B9" s="5"/>
      <c r="C9" s="5"/>
      <c r="D9" s="5"/>
    </row>
    <row r="10" ht="26.1" customHeight="1" spans="1:4">
      <c r="A10" s="21" t="s">
        <v>1449</v>
      </c>
      <c r="B10" s="5"/>
      <c r="C10" s="5"/>
      <c r="D10" s="5"/>
    </row>
    <row r="11" ht="26.1" customHeight="1" spans="1:4">
      <c r="A11" s="19" t="s">
        <v>1450</v>
      </c>
      <c r="B11" s="5"/>
      <c r="C11" s="5"/>
      <c r="D11" s="5"/>
    </row>
    <row r="12" ht="26.1" customHeight="1" spans="1:4">
      <c r="A12" s="19" t="s">
        <v>1451</v>
      </c>
      <c r="B12" s="5"/>
      <c r="C12" s="5"/>
      <c r="D12" s="5"/>
    </row>
    <row r="13" ht="26.1" customHeight="1" spans="1:4">
      <c r="A13" s="19" t="s">
        <v>1452</v>
      </c>
      <c r="B13" s="5"/>
      <c r="C13" s="5"/>
      <c r="D13" s="5"/>
    </row>
    <row r="14" ht="26.1" customHeight="1" spans="1:4">
      <c r="A14" s="5"/>
      <c r="B14" s="5"/>
      <c r="C14" s="5"/>
      <c r="D14" s="5"/>
    </row>
    <row r="15" ht="26.1" customHeight="1" spans="1:4">
      <c r="A15" s="19" t="s">
        <v>1435</v>
      </c>
      <c r="B15" s="5"/>
      <c r="C15" s="19">
        <f>SUM(C16:C17)</f>
        <v>40</v>
      </c>
      <c r="D15" s="5"/>
    </row>
    <row r="16" ht="26.1" customHeight="1" spans="1:4">
      <c r="A16" s="21" t="s">
        <v>1453</v>
      </c>
      <c r="B16" s="5">
        <v>0</v>
      </c>
      <c r="C16" s="5">
        <v>17</v>
      </c>
      <c r="D16" s="5"/>
    </row>
    <row r="17" ht="26.1" customHeight="1" spans="1:4">
      <c r="A17" s="21" t="s">
        <v>1440</v>
      </c>
      <c r="B17" s="5">
        <v>0</v>
      </c>
      <c r="C17" s="5">
        <v>23</v>
      </c>
      <c r="D17" s="5"/>
    </row>
    <row r="18" ht="26.1" customHeight="1" spans="1:4">
      <c r="A18" s="26" t="s">
        <v>93</v>
      </c>
      <c r="B18" s="5"/>
      <c r="C18" s="19">
        <v>190</v>
      </c>
      <c r="D18" s="5"/>
    </row>
    <row r="64" hidden="1" spans="1:1">
      <c r="A64" t="s">
        <v>1454</v>
      </c>
    </row>
    <row r="65" hidden="1" spans="1:1">
      <c r="A65" t="s">
        <v>1455</v>
      </c>
    </row>
    <row r="66" hidden="1" spans="1:1">
      <c r="A66" t="s">
        <v>1456</v>
      </c>
    </row>
    <row r="67" hidden="1" spans="1:1">
      <c r="A67" t="s">
        <v>1457</v>
      </c>
    </row>
    <row r="68" hidden="1" spans="1:1">
      <c r="A68" t="s">
        <v>1458</v>
      </c>
    </row>
    <row r="69" hidden="1" spans="1:1">
      <c r="A69" t="s">
        <v>1459</v>
      </c>
    </row>
    <row r="70" hidden="1" spans="1:1">
      <c r="A70" t="s">
        <v>1460</v>
      </c>
    </row>
    <row r="71" hidden="1" spans="1:1">
      <c r="A71" t="s">
        <v>1461</v>
      </c>
    </row>
    <row r="72" hidden="1" spans="1:1">
      <c r="A72" t="s">
        <v>1462</v>
      </c>
    </row>
    <row r="73" hidden="1" spans="1:1">
      <c r="A73" t="s">
        <v>1463</v>
      </c>
    </row>
    <row r="74" hidden="1" spans="1:1">
      <c r="A74" t="s">
        <v>1464</v>
      </c>
    </row>
    <row r="75" hidden="1" spans="1:1">
      <c r="A75" t="s">
        <v>1465</v>
      </c>
    </row>
    <row r="76" hidden="1" spans="1:1">
      <c r="A76" t="s">
        <v>1466</v>
      </c>
    </row>
    <row r="77" hidden="1" spans="1:1">
      <c r="A77" t="s">
        <v>1467</v>
      </c>
    </row>
    <row r="78" hidden="1" spans="1:1">
      <c r="A78" t="s">
        <v>1468</v>
      </c>
    </row>
    <row r="79" hidden="1" spans="1:1">
      <c r="A79" t="s">
        <v>1469</v>
      </c>
    </row>
    <row r="80" hidden="1" spans="1:1">
      <c r="A80" t="s">
        <v>1470</v>
      </c>
    </row>
    <row r="81" hidden="1" spans="1:1">
      <c r="A81" t="s">
        <v>1471</v>
      </c>
    </row>
    <row r="82" hidden="1" spans="1:1">
      <c r="A82" t="s">
        <v>1472</v>
      </c>
    </row>
    <row r="83" hidden="1" spans="1:1">
      <c r="A83" t="s">
        <v>1473</v>
      </c>
    </row>
    <row r="84" hidden="1" spans="1:1">
      <c r="A84" t="s">
        <v>1474</v>
      </c>
    </row>
    <row r="85" hidden="1" spans="1:1">
      <c r="A85" t="s">
        <v>1475</v>
      </c>
    </row>
    <row r="86" hidden="1" spans="1:1">
      <c r="A86" t="s">
        <v>1476</v>
      </c>
    </row>
    <row r="87" hidden="1" spans="1:1">
      <c r="A87" t="s">
        <v>1477</v>
      </c>
    </row>
    <row r="88" hidden="1" spans="1:1">
      <c r="A88" t="s">
        <v>1478</v>
      </c>
    </row>
    <row r="89" hidden="1" spans="1:1">
      <c r="A89" t="s">
        <v>1479</v>
      </c>
    </row>
    <row r="90" hidden="1" spans="1:1">
      <c r="A90" t="s">
        <v>1480</v>
      </c>
    </row>
    <row r="91" hidden="1" spans="1:1">
      <c r="A91" t="s">
        <v>1481</v>
      </c>
    </row>
    <row r="92" hidden="1" spans="1:1">
      <c r="A92" t="s">
        <v>1482</v>
      </c>
    </row>
    <row r="93" hidden="1" spans="1:1">
      <c r="A93" t="s">
        <v>1483</v>
      </c>
    </row>
    <row r="94" hidden="1" spans="1:1">
      <c r="A94" t="s">
        <v>1484</v>
      </c>
    </row>
    <row r="95" hidden="1"/>
    <row r="96" hidden="1" spans="1:1">
      <c r="A96" t="s">
        <v>1485</v>
      </c>
    </row>
    <row r="97" hidden="1" spans="1:1">
      <c r="A97" t="s">
        <v>1486</v>
      </c>
    </row>
    <row r="98" hidden="1" spans="1:1">
      <c r="A98" t="s">
        <v>1487</v>
      </c>
    </row>
    <row r="99" hidden="1"/>
    <row r="100" hidden="1" spans="1:1">
      <c r="A100" t="s">
        <v>1488</v>
      </c>
    </row>
    <row r="101" hidden="1" spans="1:1">
      <c r="A101" t="s">
        <v>1489</v>
      </c>
    </row>
    <row r="102" hidden="1" spans="1:1">
      <c r="A102" t="s">
        <v>1490</v>
      </c>
    </row>
    <row r="103" hidden="1" spans="1:1">
      <c r="A103" t="s">
        <v>1491</v>
      </c>
    </row>
    <row r="104" hidden="1" spans="1:1">
      <c r="A104" t="s">
        <v>1492</v>
      </c>
    </row>
    <row r="105" hidden="1"/>
    <row r="106" hidden="1" spans="1:1">
      <c r="A106" t="s">
        <v>1493</v>
      </c>
    </row>
    <row r="107" hidden="1" spans="1:1">
      <c r="A107" t="s">
        <v>1494</v>
      </c>
    </row>
    <row r="108" hidden="1" spans="1:1">
      <c r="A108" t="s">
        <v>1495</v>
      </c>
    </row>
  </sheetData>
  <protectedRanges>
    <protectedRange sqref="B10" name="区域1_2_1_1"/>
  </protectedRanges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firstPageNumber="18" orientation="portrait" useFirstPageNumber="1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B16" sqref="B16"/>
    </sheetView>
  </sheetViews>
  <sheetFormatPr defaultColWidth="9" defaultRowHeight="12.75" outlineLevelCol="1"/>
  <cols>
    <col min="1" max="1" width="68" customWidth="1"/>
    <col min="2" max="2" width="20" customWidth="1"/>
  </cols>
  <sheetData>
    <row r="1" spans="1:1">
      <c r="A1" s="1" t="s">
        <v>1496</v>
      </c>
    </row>
    <row r="2" ht="40.15" customHeight="1" spans="1:2">
      <c r="A2" s="29" t="s">
        <v>1497</v>
      </c>
      <c r="B2" s="3"/>
    </row>
    <row r="3" spans="2:2">
      <c r="B3" t="s">
        <v>38</v>
      </c>
    </row>
    <row r="4" ht="28.15" customHeight="1" spans="1:2">
      <c r="A4" s="26" t="s">
        <v>1498</v>
      </c>
      <c r="B4" s="26" t="s">
        <v>220</v>
      </c>
    </row>
    <row r="5" ht="28.15" customHeight="1" spans="1:2">
      <c r="A5" s="19" t="s">
        <v>1499</v>
      </c>
      <c r="B5" s="19">
        <v>190</v>
      </c>
    </row>
    <row r="6" ht="28.15" customHeight="1" spans="1:2">
      <c r="A6" s="30" t="s">
        <v>1500</v>
      </c>
      <c r="B6" s="5">
        <v>190</v>
      </c>
    </row>
    <row r="7" ht="28.15" customHeight="1" spans="1:2">
      <c r="A7" s="21" t="s">
        <v>1501</v>
      </c>
      <c r="B7" s="5"/>
    </row>
    <row r="8" ht="28.15" customHeight="1" spans="1:2">
      <c r="A8" s="21" t="s">
        <v>1502</v>
      </c>
      <c r="B8" s="5">
        <v>190</v>
      </c>
    </row>
    <row r="9" ht="28.15" customHeight="1" spans="1:2">
      <c r="A9" s="19" t="s">
        <v>1503</v>
      </c>
      <c r="B9" s="5"/>
    </row>
    <row r="10" ht="28.15" customHeight="1" spans="1:2">
      <c r="A10" s="21" t="s">
        <v>1504</v>
      </c>
      <c r="B10" s="5"/>
    </row>
    <row r="11" ht="28.15" customHeight="1" spans="1:2">
      <c r="A11" s="19" t="s">
        <v>1363</v>
      </c>
      <c r="B11" s="5"/>
    </row>
    <row r="12" ht="28.15" customHeight="1" spans="1:2">
      <c r="A12" s="5" t="s">
        <v>1505</v>
      </c>
      <c r="B12" s="5"/>
    </row>
    <row r="13" ht="28.15" customHeight="1" spans="1:2">
      <c r="A13" s="19" t="s">
        <v>1365</v>
      </c>
      <c r="B13" s="5"/>
    </row>
    <row r="14" ht="28.15" customHeight="1" spans="1:2">
      <c r="A14" s="21" t="s">
        <v>1506</v>
      </c>
      <c r="B14" s="5"/>
    </row>
    <row r="15" ht="28.15" customHeight="1" spans="1:2">
      <c r="A15" s="19" t="s">
        <v>1507</v>
      </c>
      <c r="B15" s="5"/>
    </row>
    <row r="16" ht="28.15" customHeight="1" spans="1:2">
      <c r="A16" s="17" t="s">
        <v>94</v>
      </c>
      <c r="B16" s="19">
        <v>190</v>
      </c>
    </row>
  </sheetData>
  <mergeCells count="1">
    <mergeCell ref="A2:B2"/>
  </mergeCells>
  <printOptions horizontalCentered="1"/>
  <pageMargins left="0.747916666666667" right="0.747916666666667" top="0.984027777777778" bottom="0.984027777777778" header="0.511805555555556" footer="0.511805555555556"/>
  <pageSetup paperSize="9" firstPageNumber="18" orientation="portrait" useFirstPageNumber="1" horizontalDpi="600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5"/>
  <sheetViews>
    <sheetView workbookViewId="0">
      <selection activeCell="B15" sqref="B15"/>
    </sheetView>
  </sheetViews>
  <sheetFormatPr defaultColWidth="10.2857142857143" defaultRowHeight="12.75" outlineLevelCol="1"/>
  <cols>
    <col min="1" max="1" width="58.8571428571429" customWidth="1"/>
    <col min="2" max="2" width="24.2857142857143" customWidth="1"/>
  </cols>
  <sheetData>
    <row r="1" spans="1:1">
      <c r="A1" s="1" t="s">
        <v>1508</v>
      </c>
    </row>
    <row r="2" ht="48" customHeight="1" spans="1:2">
      <c r="A2" s="29" t="s">
        <v>1509</v>
      </c>
      <c r="B2" s="3"/>
    </row>
    <row r="3" ht="20.1" customHeight="1" spans="2:2">
      <c r="B3" s="1" t="s">
        <v>1510</v>
      </c>
    </row>
    <row r="4" ht="26.1" customHeight="1" spans="1:2">
      <c r="A4" s="26" t="s">
        <v>172</v>
      </c>
      <c r="B4" s="26" t="s">
        <v>220</v>
      </c>
    </row>
    <row r="5" ht="30" customHeight="1" spans="1:2">
      <c r="A5" s="19" t="s">
        <v>332</v>
      </c>
      <c r="B5" s="19">
        <v>190</v>
      </c>
    </row>
    <row r="6" ht="30" customHeight="1" spans="1:2">
      <c r="A6" s="30" t="s">
        <v>1511</v>
      </c>
      <c r="B6" s="5">
        <v>190</v>
      </c>
    </row>
    <row r="7" ht="30" customHeight="1" spans="1:2">
      <c r="A7" s="21" t="s">
        <v>1512</v>
      </c>
      <c r="B7" s="5">
        <v>190</v>
      </c>
    </row>
    <row r="8" ht="30" customHeight="1" spans="1:2">
      <c r="A8" s="21" t="s">
        <v>1513</v>
      </c>
      <c r="B8" s="5"/>
    </row>
    <row r="9" ht="30" customHeight="1" spans="1:2">
      <c r="A9" s="5" t="s">
        <v>1514</v>
      </c>
      <c r="B9" s="5"/>
    </row>
    <row r="10" ht="30" customHeight="1" spans="1:2">
      <c r="A10" s="21" t="s">
        <v>1515</v>
      </c>
      <c r="B10" s="5"/>
    </row>
    <row r="11" ht="30" customHeight="1" spans="1:2">
      <c r="A11" s="21" t="s">
        <v>1516</v>
      </c>
      <c r="B11" s="5"/>
    </row>
    <row r="12" ht="30" customHeight="1" spans="1:2">
      <c r="A12" s="19" t="s">
        <v>1503</v>
      </c>
      <c r="B12" s="5"/>
    </row>
    <row r="13" ht="30" customHeight="1" spans="1:2">
      <c r="A13" s="5" t="s">
        <v>1517</v>
      </c>
      <c r="B13" s="5"/>
    </row>
    <row r="14" ht="30" customHeight="1" spans="1:2">
      <c r="A14" s="5" t="s">
        <v>1518</v>
      </c>
      <c r="B14" s="5"/>
    </row>
    <row r="15" ht="28.5" customHeight="1" spans="1:2">
      <c r="A15" s="31" t="s">
        <v>1427</v>
      </c>
      <c r="B15" s="19">
        <v>190</v>
      </c>
    </row>
  </sheetData>
  <mergeCells count="1">
    <mergeCell ref="A2:B2"/>
  </mergeCells>
  <printOptions horizontalCentered="1"/>
  <pageMargins left="0.747916666666667" right="0.747916666666667" top="0.984027777777778" bottom="0.984027777777778" header="0.511805555555556" footer="0.511805555555556"/>
  <pageSetup paperSize="9" firstPageNumber="18" orientation="portrait" useFirstPageNumber="1" horizont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7" sqref="A17"/>
    </sheetView>
  </sheetViews>
  <sheetFormatPr defaultColWidth="9" defaultRowHeight="12.75" outlineLevelCol="4"/>
  <cols>
    <col min="1" max="1" width="36.7142857142857" customWidth="1"/>
    <col min="2" max="2" width="12.7142857142857" customWidth="1"/>
    <col min="3" max="3" width="8" customWidth="1"/>
    <col min="4" max="4" width="12.8571428571429" customWidth="1"/>
    <col min="5" max="5" width="13.1428571428571" customWidth="1"/>
  </cols>
  <sheetData>
    <row r="1" spans="1:1">
      <c r="A1" s="1" t="s">
        <v>1519</v>
      </c>
    </row>
    <row r="2" ht="20.25" spans="1:5">
      <c r="A2" s="3" t="s">
        <v>1520</v>
      </c>
      <c r="B2" s="3"/>
      <c r="C2" s="3"/>
      <c r="D2" s="3"/>
      <c r="E2" s="3"/>
    </row>
    <row r="3" spans="5:5">
      <c r="E3" t="s">
        <v>38</v>
      </c>
    </row>
    <row r="4" ht="30" customHeight="1" spans="1:5">
      <c r="A4" s="17" t="s">
        <v>172</v>
      </c>
      <c r="B4" s="19" t="s">
        <v>219</v>
      </c>
      <c r="C4" s="24" t="s">
        <v>6</v>
      </c>
      <c r="D4" s="24" t="s">
        <v>220</v>
      </c>
      <c r="E4" s="18" t="s">
        <v>1521</v>
      </c>
    </row>
    <row r="5" ht="24" customHeight="1" spans="1:5">
      <c r="A5" s="19" t="s">
        <v>1522</v>
      </c>
      <c r="B5" s="19">
        <f>SUM(B6:B9)</f>
        <v>37851</v>
      </c>
      <c r="C5" s="19">
        <f t="shared" ref="C5:D5" si="0">SUM(C6:C9)</f>
        <v>37736</v>
      </c>
      <c r="D5" s="19">
        <f t="shared" si="0"/>
        <v>39283</v>
      </c>
      <c r="E5" s="20">
        <f>SUM(D5-C5)/C5*100</f>
        <v>4.09953360186559</v>
      </c>
    </row>
    <row r="6" ht="24" customHeight="1" spans="1:5">
      <c r="A6" s="5" t="s">
        <v>1523</v>
      </c>
      <c r="B6" s="5">
        <v>25661</v>
      </c>
      <c r="C6" s="5">
        <v>28962</v>
      </c>
      <c r="D6" s="5">
        <v>29201</v>
      </c>
      <c r="E6" s="20">
        <f t="shared" ref="E6:E15" si="1">SUM(D6-C6)/C6*100</f>
        <v>0.825219252814032</v>
      </c>
    </row>
    <row r="7" ht="35.25" customHeight="1" spans="1:5">
      <c r="A7" s="25" t="s">
        <v>1524</v>
      </c>
      <c r="B7" s="5">
        <v>12000</v>
      </c>
      <c r="C7" s="5">
        <v>8701</v>
      </c>
      <c r="D7" s="5">
        <v>10000</v>
      </c>
      <c r="E7" s="20">
        <f t="shared" si="1"/>
        <v>14.9293184691415</v>
      </c>
    </row>
    <row r="8" ht="24" customHeight="1" spans="1:5">
      <c r="A8" s="5" t="s">
        <v>1525</v>
      </c>
      <c r="B8" s="5">
        <v>146</v>
      </c>
      <c r="C8" s="5">
        <v>32</v>
      </c>
      <c r="D8" s="5">
        <v>40</v>
      </c>
      <c r="E8" s="20">
        <f t="shared" si="1"/>
        <v>25</v>
      </c>
    </row>
    <row r="9" ht="27.75" customHeight="1" spans="1:5">
      <c r="A9" s="5" t="s">
        <v>1526</v>
      </c>
      <c r="B9" s="5">
        <v>44</v>
      </c>
      <c r="C9" s="5">
        <v>41</v>
      </c>
      <c r="D9" s="5">
        <v>42</v>
      </c>
      <c r="E9" s="20">
        <f t="shared" si="1"/>
        <v>2.4390243902439</v>
      </c>
    </row>
    <row r="10" ht="27.75" customHeight="1" spans="1:5">
      <c r="A10" s="26" t="s">
        <v>168</v>
      </c>
      <c r="B10" s="19">
        <v>37851</v>
      </c>
      <c r="C10" s="19">
        <v>37736</v>
      </c>
      <c r="D10" s="19">
        <f>SUM(D6:D9)</f>
        <v>39283</v>
      </c>
      <c r="E10" s="20">
        <f t="shared" si="1"/>
        <v>4.09953360186559</v>
      </c>
    </row>
    <row r="11" ht="27.75" customHeight="1" spans="1:5">
      <c r="A11" s="19" t="s">
        <v>242</v>
      </c>
      <c r="B11" s="19">
        <f>SUM(B12:B14)</f>
        <v>3722</v>
      </c>
      <c r="C11" s="19">
        <f t="shared" ref="C11:D11" si="2">SUM(C12:C14)</f>
        <v>4375</v>
      </c>
      <c r="D11" s="19">
        <f t="shared" si="2"/>
        <v>3642</v>
      </c>
      <c r="E11" s="20">
        <f t="shared" si="1"/>
        <v>-16.7542857142857</v>
      </c>
    </row>
    <row r="12" ht="27.75" customHeight="1" spans="1:5">
      <c r="A12" s="21" t="s">
        <v>1527</v>
      </c>
      <c r="B12" s="5">
        <v>3512</v>
      </c>
      <c r="C12" s="5">
        <v>3512</v>
      </c>
      <c r="D12" s="5">
        <v>2562</v>
      </c>
      <c r="E12" s="20">
        <f t="shared" si="1"/>
        <v>-27.0501138952164</v>
      </c>
    </row>
    <row r="13" ht="27.75" customHeight="1" spans="1:5">
      <c r="A13" s="21" t="s">
        <v>1528</v>
      </c>
      <c r="B13" s="5">
        <v>210</v>
      </c>
      <c r="C13" s="5">
        <v>402</v>
      </c>
      <c r="D13" s="5">
        <v>500</v>
      </c>
      <c r="E13" s="20">
        <f t="shared" si="1"/>
        <v>24.3781094527363</v>
      </c>
    </row>
    <row r="14" ht="27.75" customHeight="1" spans="1:5">
      <c r="A14" s="21" t="s">
        <v>1529</v>
      </c>
      <c r="B14" s="5"/>
      <c r="C14" s="5">
        <v>461</v>
      </c>
      <c r="D14" s="5">
        <v>580</v>
      </c>
      <c r="E14" s="20">
        <f t="shared" si="1"/>
        <v>25.8134490238612</v>
      </c>
    </row>
    <row r="15" ht="27.75" customHeight="1" spans="1:5">
      <c r="A15" s="26" t="s">
        <v>93</v>
      </c>
      <c r="B15" s="19">
        <v>41573</v>
      </c>
      <c r="C15" s="19">
        <v>42111</v>
      </c>
      <c r="D15" s="19">
        <v>42925</v>
      </c>
      <c r="E15" s="20">
        <f t="shared" si="1"/>
        <v>1.93298663057158</v>
      </c>
    </row>
    <row r="16" ht="26.25" customHeight="1" spans="1:5">
      <c r="A16" s="27" t="s">
        <v>1530</v>
      </c>
      <c r="B16" s="28"/>
      <c r="C16" s="28"/>
      <c r="D16" s="28"/>
      <c r="E16" s="28"/>
    </row>
  </sheetData>
  <mergeCells count="2">
    <mergeCell ref="A2:E2"/>
    <mergeCell ref="A16:E16"/>
  </mergeCells>
  <printOptions horizontalCentered="1"/>
  <pageMargins left="0.747916666666667" right="0.747916666666667" top="0.984027777777778" bottom="0.984027777777778" header="0.511805555555556" footer="0.511805555555556"/>
  <pageSetup paperSize="9" firstPageNumber="18" orientation="portrait" useFirstPageNumber="1" horizontalDpi="600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17" sqref="A17"/>
    </sheetView>
  </sheetViews>
  <sheetFormatPr defaultColWidth="9" defaultRowHeight="12.75" outlineLevelCol="4"/>
  <cols>
    <col min="1" max="1" width="34.7142857142857" customWidth="1"/>
    <col min="2" max="2" width="13.5714285714286" customWidth="1"/>
    <col min="3" max="3" width="7.85714285714286" customWidth="1"/>
    <col min="4" max="4" width="13" customWidth="1"/>
    <col min="5" max="5" width="15.4285714285714" customWidth="1"/>
  </cols>
  <sheetData>
    <row r="1" ht="17.25" customHeight="1" spans="1:1">
      <c r="A1" s="1" t="s">
        <v>1531</v>
      </c>
    </row>
    <row r="2" ht="20.25" spans="1:5">
      <c r="A2" s="16" t="s">
        <v>1532</v>
      </c>
      <c r="B2" s="16"/>
      <c r="C2" s="16"/>
      <c r="D2" s="16"/>
      <c r="E2" s="16"/>
    </row>
    <row r="3" spans="5:5">
      <c r="E3" t="s">
        <v>38</v>
      </c>
    </row>
    <row r="4" ht="28.15" customHeight="1" spans="1:5">
      <c r="A4" s="17" t="s">
        <v>172</v>
      </c>
      <c r="B4" s="17" t="s">
        <v>219</v>
      </c>
      <c r="C4" s="18" t="s">
        <v>6</v>
      </c>
      <c r="D4" s="17" t="s">
        <v>220</v>
      </c>
      <c r="E4" s="18" t="s">
        <v>1521</v>
      </c>
    </row>
    <row r="5" ht="28.15" customHeight="1" spans="1:5">
      <c r="A5" s="19" t="s">
        <v>1533</v>
      </c>
      <c r="B5" s="19">
        <v>38751</v>
      </c>
      <c r="C5" s="19">
        <v>38026</v>
      </c>
      <c r="D5" s="19">
        <v>40895</v>
      </c>
      <c r="E5" s="20">
        <f>SUM(D5-C5)/C5*100</f>
        <v>7.54483774259717</v>
      </c>
    </row>
    <row r="6" ht="28.15" customHeight="1" spans="1:5">
      <c r="A6" s="21" t="s">
        <v>1534</v>
      </c>
      <c r="B6" s="5">
        <v>38751</v>
      </c>
      <c r="C6" s="5">
        <v>38026</v>
      </c>
      <c r="D6" s="5">
        <v>40895</v>
      </c>
      <c r="E6" s="20">
        <f t="shared" ref="E6:E15" si="0">SUM(D6-C6)/C6*100</f>
        <v>7.54483774259717</v>
      </c>
    </row>
    <row r="7" ht="28.15" customHeight="1" spans="1:5">
      <c r="A7" s="22"/>
      <c r="B7" s="5"/>
      <c r="C7" s="5"/>
      <c r="D7" s="5"/>
      <c r="E7" s="20"/>
    </row>
    <row r="8" ht="28.15" customHeight="1" spans="1:5">
      <c r="A8" s="22"/>
      <c r="B8" s="5"/>
      <c r="C8" s="5"/>
      <c r="D8" s="5"/>
      <c r="E8" s="20"/>
    </row>
    <row r="9" ht="28.15" customHeight="1" spans="1:5">
      <c r="A9" s="22"/>
      <c r="B9" s="5"/>
      <c r="C9" s="5"/>
      <c r="D9" s="5"/>
      <c r="E9" s="20"/>
    </row>
    <row r="10" ht="28.15" customHeight="1" spans="1:5">
      <c r="A10" s="23" t="s">
        <v>169</v>
      </c>
      <c r="B10" s="19">
        <v>38751</v>
      </c>
      <c r="C10" s="19">
        <v>38026</v>
      </c>
      <c r="D10" s="19">
        <v>40895</v>
      </c>
      <c r="E10" s="20">
        <f t="shared" si="0"/>
        <v>7.54483774259717</v>
      </c>
    </row>
    <row r="11" ht="28.15" customHeight="1" spans="1:5">
      <c r="A11" s="19" t="s">
        <v>1503</v>
      </c>
      <c r="B11" s="19">
        <f>SUM(B12:B14)</f>
        <v>2822</v>
      </c>
      <c r="C11" s="19">
        <f t="shared" ref="C11:D11" si="1">SUM(C12:C14)</f>
        <v>4085</v>
      </c>
      <c r="D11" s="19">
        <f t="shared" si="1"/>
        <v>2030</v>
      </c>
      <c r="E11" s="20">
        <f t="shared" si="0"/>
        <v>-50.3059975520196</v>
      </c>
    </row>
    <row r="12" ht="28.15" customHeight="1" spans="1:5">
      <c r="A12" s="21" t="s">
        <v>1535</v>
      </c>
      <c r="B12" s="5">
        <v>2814</v>
      </c>
      <c r="C12" s="5">
        <v>2562</v>
      </c>
      <c r="D12" s="5">
        <v>1203</v>
      </c>
      <c r="E12" s="20">
        <f t="shared" si="0"/>
        <v>-53.0444964871194</v>
      </c>
    </row>
    <row r="13" ht="28.15" customHeight="1" spans="1:5">
      <c r="A13" s="21" t="s">
        <v>1536</v>
      </c>
      <c r="B13" s="5">
        <v>8</v>
      </c>
      <c r="C13" s="5">
        <v>377</v>
      </c>
      <c r="D13" s="5">
        <v>407</v>
      </c>
      <c r="E13" s="20">
        <f t="shared" si="0"/>
        <v>7.95755968169761</v>
      </c>
    </row>
    <row r="14" ht="28.15" customHeight="1" spans="1:5">
      <c r="A14" s="21" t="s">
        <v>1537</v>
      </c>
      <c r="B14" s="5"/>
      <c r="C14" s="5">
        <v>1146</v>
      </c>
      <c r="D14" s="5">
        <v>420</v>
      </c>
      <c r="E14" s="20">
        <f t="shared" si="0"/>
        <v>-63.3507853403141</v>
      </c>
    </row>
    <row r="15" ht="28.15" customHeight="1" spans="1:5">
      <c r="A15" s="23" t="s">
        <v>94</v>
      </c>
      <c r="B15" s="19">
        <v>41573</v>
      </c>
      <c r="C15" s="19">
        <v>42111</v>
      </c>
      <c r="D15" s="19">
        <v>42925</v>
      </c>
      <c r="E15" s="20">
        <f t="shared" si="0"/>
        <v>1.93298663057158</v>
      </c>
    </row>
    <row r="16" ht="28.15" customHeight="1"/>
    <row r="17" ht="28.15" customHeight="1"/>
    <row r="18" ht="28.15" customHeight="1"/>
    <row r="19" ht="28.15" customHeight="1"/>
    <row r="20" ht="28.15" customHeight="1"/>
    <row r="21" ht="28.15" customHeight="1"/>
    <row r="24" spans="1:1">
      <c r="A24" t="s">
        <v>1441</v>
      </c>
    </row>
  </sheetData>
  <mergeCells count="1">
    <mergeCell ref="A2:E2"/>
  </mergeCells>
  <printOptions horizontalCentered="1"/>
  <pageMargins left="0.747916666666667" right="0.747916666666667" top="0.984027777777778" bottom="0.984027777777778" header="0.511805555555556" footer="0.511805555555556"/>
  <pageSetup paperSize="9" firstPageNumber="18" orientation="portrait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0"/>
  <sheetViews>
    <sheetView showGridLines="0" showZeros="0" zoomScale="90" zoomScaleNormal="90" zoomScaleSheetLayoutView="60" workbookViewId="0">
      <selection activeCell="A1" sqref="A1"/>
    </sheetView>
  </sheetViews>
  <sheetFormatPr defaultColWidth="10.4285714285714" defaultRowHeight="14.25" outlineLevelCol="2"/>
  <cols>
    <col min="1" max="1" width="39.8571428571429" style="161" customWidth="1"/>
    <col min="2" max="3" width="18.4285714285714" style="162" customWidth="1"/>
    <col min="4" max="249" width="10.4285714285714" style="162" customWidth="1"/>
    <col min="250" max="16384" width="10.4285714285714" style="162"/>
  </cols>
  <sheetData>
    <row r="1" spans="1:1">
      <c r="A1" s="161" t="s">
        <v>36</v>
      </c>
    </row>
    <row r="2" ht="33.95" customHeight="1" spans="1:3">
      <c r="A2" s="163" t="s">
        <v>37</v>
      </c>
      <c r="B2" s="163"/>
      <c r="C2" s="163"/>
    </row>
    <row r="3" ht="17.1" customHeight="1" spans="2:3">
      <c r="B3" s="164"/>
      <c r="C3" s="164" t="s">
        <v>38</v>
      </c>
    </row>
    <row r="4" s="160" customFormat="1" ht="22.5" customHeight="1" spans="1:3">
      <c r="A4" s="165" t="s">
        <v>4</v>
      </c>
      <c r="B4" s="166" t="s">
        <v>5</v>
      </c>
      <c r="C4" s="166" t="s">
        <v>6</v>
      </c>
    </row>
    <row r="5" ht="22.5" customHeight="1" spans="1:3">
      <c r="A5" s="144" t="s">
        <v>39</v>
      </c>
      <c r="B5" s="139">
        <v>513688</v>
      </c>
      <c r="C5" s="139">
        <v>545034</v>
      </c>
    </row>
    <row r="6" ht="22.5" customHeight="1" spans="1:3">
      <c r="A6" s="144" t="s">
        <v>40</v>
      </c>
      <c r="B6" s="139">
        <v>51449</v>
      </c>
      <c r="C6" s="139">
        <v>45509</v>
      </c>
    </row>
    <row r="7" ht="22.5" customHeight="1" spans="1:3">
      <c r="A7" s="144" t="s">
        <v>41</v>
      </c>
      <c r="B7" s="139"/>
      <c r="C7" s="139"/>
    </row>
    <row r="8" ht="22.5" customHeight="1" spans="1:3">
      <c r="A8" s="144" t="s">
        <v>42</v>
      </c>
      <c r="B8" s="139">
        <v>555</v>
      </c>
      <c r="C8" s="139">
        <v>398</v>
      </c>
    </row>
    <row r="9" ht="22.5" customHeight="1" spans="1:3">
      <c r="A9" s="144" t="s">
        <v>43</v>
      </c>
      <c r="B9" s="139">
        <v>21078</v>
      </c>
      <c r="C9" s="139">
        <v>19236</v>
      </c>
    </row>
    <row r="10" ht="22.5" customHeight="1" spans="1:3">
      <c r="A10" s="144" t="s">
        <v>44</v>
      </c>
      <c r="B10" s="139">
        <v>137946</v>
      </c>
      <c r="C10" s="139">
        <v>128229</v>
      </c>
    </row>
    <row r="11" ht="22.5" customHeight="1" spans="1:3">
      <c r="A11" s="144" t="s">
        <v>45</v>
      </c>
      <c r="B11" s="139">
        <v>348</v>
      </c>
      <c r="C11" s="139">
        <v>275</v>
      </c>
    </row>
    <row r="12" ht="22.5" customHeight="1" spans="1:3">
      <c r="A12" s="144" t="s">
        <v>46</v>
      </c>
      <c r="B12" s="139">
        <v>20121</v>
      </c>
      <c r="C12" s="139">
        <v>13841</v>
      </c>
    </row>
    <row r="13" ht="22.5" customHeight="1" spans="1:3">
      <c r="A13" s="144" t="s">
        <v>47</v>
      </c>
      <c r="B13" s="139">
        <v>117868</v>
      </c>
      <c r="C13" s="139">
        <v>126075</v>
      </c>
    </row>
    <row r="14" ht="22.5" customHeight="1" spans="1:3">
      <c r="A14" s="144" t="s">
        <v>48</v>
      </c>
      <c r="B14" s="139">
        <v>49630</v>
      </c>
      <c r="C14" s="139">
        <v>63126</v>
      </c>
    </row>
    <row r="15" ht="22.5" customHeight="1" spans="1:3">
      <c r="A15" s="144" t="s">
        <v>49</v>
      </c>
      <c r="B15" s="139">
        <v>6942</v>
      </c>
      <c r="C15" s="139">
        <v>4272</v>
      </c>
    </row>
    <row r="16" ht="22.5" customHeight="1" spans="1:3">
      <c r="A16" s="144" t="s">
        <v>50</v>
      </c>
      <c r="B16" s="139">
        <v>8481</v>
      </c>
      <c r="C16" s="139">
        <v>28490</v>
      </c>
    </row>
    <row r="17" ht="22.5" customHeight="1" spans="1:3">
      <c r="A17" s="144" t="s">
        <v>51</v>
      </c>
      <c r="B17" s="139">
        <v>66842</v>
      </c>
      <c r="C17" s="139">
        <v>71222</v>
      </c>
    </row>
    <row r="18" ht="22.5" customHeight="1" spans="1:3">
      <c r="A18" s="144" t="s">
        <v>52</v>
      </c>
      <c r="B18" s="139">
        <v>8382</v>
      </c>
      <c r="C18" s="139">
        <v>5765</v>
      </c>
    </row>
    <row r="19" ht="22.5" customHeight="1" spans="1:3">
      <c r="A19" s="144" t="s">
        <v>53</v>
      </c>
      <c r="B19" s="139">
        <v>3336</v>
      </c>
      <c r="C19" s="139">
        <v>884</v>
      </c>
    </row>
    <row r="20" ht="22.5" customHeight="1" spans="1:3">
      <c r="A20" s="144" t="s">
        <v>54</v>
      </c>
      <c r="B20" s="139">
        <v>439</v>
      </c>
      <c r="C20" s="139">
        <v>296</v>
      </c>
    </row>
    <row r="21" ht="22.5" customHeight="1" spans="1:3">
      <c r="A21" s="144" t="s">
        <v>55</v>
      </c>
      <c r="B21" s="139">
        <v>206</v>
      </c>
      <c r="C21" s="139">
        <v>40</v>
      </c>
    </row>
    <row r="22" ht="22.5" customHeight="1" spans="1:3">
      <c r="A22" s="144" t="s">
        <v>56</v>
      </c>
      <c r="B22" s="139"/>
      <c r="C22" s="139"/>
    </row>
    <row r="23" ht="22.5" customHeight="1" spans="1:3">
      <c r="A23" s="144" t="s">
        <v>57</v>
      </c>
      <c r="B23" s="139">
        <v>2941</v>
      </c>
      <c r="C23" s="139">
        <v>2967</v>
      </c>
    </row>
    <row r="24" ht="22.5" customHeight="1" spans="1:3">
      <c r="A24" s="144" t="s">
        <v>58</v>
      </c>
      <c r="B24" s="139">
        <v>14622</v>
      </c>
      <c r="C24" s="139">
        <v>15796</v>
      </c>
    </row>
    <row r="25" ht="22.5" customHeight="1" spans="1:3">
      <c r="A25" s="144" t="s">
        <v>59</v>
      </c>
      <c r="B25" s="139">
        <v>88</v>
      </c>
      <c r="C25" s="139">
        <v>3363</v>
      </c>
    </row>
    <row r="26" ht="22.5" customHeight="1" spans="1:3">
      <c r="A26" s="144" t="s">
        <v>60</v>
      </c>
      <c r="B26" s="139">
        <v>2034</v>
      </c>
      <c r="C26" s="139">
        <v>2469</v>
      </c>
    </row>
    <row r="27" ht="22.5" customHeight="1" spans="1:3">
      <c r="A27" s="144" t="s">
        <v>61</v>
      </c>
      <c r="B27" s="139">
        <v>0</v>
      </c>
      <c r="C27" s="139">
        <v>12436</v>
      </c>
    </row>
    <row r="28" ht="22.5" customHeight="1" spans="1:3">
      <c r="A28" s="144" t="s">
        <v>62</v>
      </c>
      <c r="B28" s="139">
        <v>364</v>
      </c>
      <c r="C28" s="139">
        <v>298</v>
      </c>
    </row>
    <row r="29" ht="22.5" customHeight="1" spans="1:3">
      <c r="A29" s="144" t="s">
        <v>63</v>
      </c>
      <c r="B29" s="139">
        <v>16</v>
      </c>
      <c r="C29" s="139">
        <v>47</v>
      </c>
    </row>
    <row r="30" spans="1:1">
      <c r="A30" s="162"/>
    </row>
  </sheetData>
  <mergeCells count="1">
    <mergeCell ref="A2:C2"/>
  </mergeCells>
  <printOptions horizontalCentered="1"/>
  <pageMargins left="0.590277777777778" right="0.590277777777778" top="1.18055555555556" bottom="0.984027777777778" header="0.786805555555556" footer="0.511805555555556"/>
  <pageSetup paperSize="9" firstPageNumber="2" orientation="portrait" blackAndWhite="1" useFirstPageNumber="1" horizontalDpi="600" verticalDpi="6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C26"/>
  <sheetViews>
    <sheetView tabSelected="1" workbookViewId="0">
      <selection activeCell="E14" sqref="E14"/>
    </sheetView>
  </sheetViews>
  <sheetFormatPr defaultColWidth="9" defaultRowHeight="12.75" outlineLevelCol="2"/>
  <cols>
    <col min="1" max="1" width="42.5714285714286" customWidth="1"/>
    <col min="2" max="2" width="5.71428571428571" hidden="1" customWidth="1"/>
    <col min="3" max="3" width="35" customWidth="1"/>
  </cols>
  <sheetData>
    <row r="1" spans="1:1">
      <c r="A1" s="1" t="s">
        <v>1538</v>
      </c>
    </row>
    <row r="2" ht="32.25" customHeight="1" spans="1:3">
      <c r="A2" s="2" t="s">
        <v>1539</v>
      </c>
      <c r="B2" s="3"/>
      <c r="C2" s="3"/>
    </row>
    <row r="3" ht="21" customHeight="1" spans="1:1">
      <c r="A3" t="s">
        <v>1540</v>
      </c>
    </row>
    <row r="4" ht="28.15" customHeight="1" spans="1:3">
      <c r="A4" s="4" t="s">
        <v>172</v>
      </c>
      <c r="B4" s="5" t="s">
        <v>1541</v>
      </c>
      <c r="C4" s="4" t="s">
        <v>1542</v>
      </c>
    </row>
    <row r="5" ht="28.15" customHeight="1" spans="1:3">
      <c r="A5" s="6" t="s">
        <v>1543</v>
      </c>
      <c r="B5" s="7" t="s">
        <v>1544</v>
      </c>
      <c r="C5" s="8">
        <v>219324</v>
      </c>
    </row>
    <row r="6" ht="28.15" customHeight="1" spans="1:3">
      <c r="A6" s="9" t="s">
        <v>1545</v>
      </c>
      <c r="B6" s="7" t="s">
        <v>1546</v>
      </c>
      <c r="C6" s="10">
        <v>60900</v>
      </c>
    </row>
    <row r="7" ht="28.15" customHeight="1" spans="1:3">
      <c r="A7" s="11" t="s">
        <v>1547</v>
      </c>
      <c r="B7" s="7" t="s">
        <v>1548</v>
      </c>
      <c r="C7" s="10">
        <v>54300</v>
      </c>
    </row>
    <row r="8" ht="28.15" customHeight="1" spans="1:3">
      <c r="A8" s="9" t="s">
        <v>1549</v>
      </c>
      <c r="B8" s="7" t="s">
        <v>1550</v>
      </c>
      <c r="C8" s="10">
        <v>158424</v>
      </c>
    </row>
    <row r="9" ht="28.15" customHeight="1" spans="1:3">
      <c r="A9" s="11" t="s">
        <v>1547</v>
      </c>
      <c r="B9" s="7" t="s">
        <v>1551</v>
      </c>
      <c r="C9" s="10">
        <v>14124</v>
      </c>
    </row>
    <row r="10" ht="28.15" customHeight="1" spans="1:3">
      <c r="A10" s="6" t="s">
        <v>1552</v>
      </c>
      <c r="B10" s="7" t="s">
        <v>1553</v>
      </c>
      <c r="C10" s="8">
        <v>68424</v>
      </c>
    </row>
    <row r="11" ht="28.15" customHeight="1" spans="1:3">
      <c r="A11" s="9" t="s">
        <v>1545</v>
      </c>
      <c r="B11" s="7" t="s">
        <v>1554</v>
      </c>
      <c r="C11" s="10">
        <v>54300</v>
      </c>
    </row>
    <row r="12" ht="28.15" customHeight="1" spans="1:3">
      <c r="A12" s="9" t="s">
        <v>1549</v>
      </c>
      <c r="B12" s="7" t="s">
        <v>1555</v>
      </c>
      <c r="C12" s="12">
        <v>14124</v>
      </c>
    </row>
    <row r="13" ht="28.15" customHeight="1" spans="1:3">
      <c r="A13" s="6" t="s">
        <v>1556</v>
      </c>
      <c r="B13" s="7" t="s">
        <v>1557</v>
      </c>
      <c r="C13" s="13">
        <v>8681</v>
      </c>
    </row>
    <row r="14" ht="28.15" customHeight="1" spans="1:3">
      <c r="A14" s="9" t="s">
        <v>1545</v>
      </c>
      <c r="B14" s="7" t="s">
        <v>1558</v>
      </c>
      <c r="C14" s="12">
        <v>298</v>
      </c>
    </row>
    <row r="15" ht="28.15" customHeight="1" spans="1:3">
      <c r="A15" s="9" t="s">
        <v>1549</v>
      </c>
      <c r="B15" s="7" t="s">
        <v>1559</v>
      </c>
      <c r="C15" s="12">
        <v>8383</v>
      </c>
    </row>
    <row r="16" ht="28.15" customHeight="1" spans="1:3">
      <c r="A16" s="6" t="s">
        <v>1560</v>
      </c>
      <c r="B16" s="14" t="s">
        <v>1561</v>
      </c>
      <c r="C16" s="13">
        <v>2052</v>
      </c>
    </row>
    <row r="17" ht="28.15" customHeight="1" spans="1:3">
      <c r="A17" s="9" t="s">
        <v>1545</v>
      </c>
      <c r="B17" s="14" t="s">
        <v>1562</v>
      </c>
      <c r="C17" s="12">
        <v>1725</v>
      </c>
    </row>
    <row r="18" ht="28.15" customHeight="1" spans="1:3">
      <c r="A18" s="11" t="s">
        <v>1563</v>
      </c>
      <c r="B18" s="14"/>
      <c r="C18" s="15"/>
    </row>
    <row r="19" ht="28.15" customHeight="1" spans="1:3">
      <c r="A19" s="11" t="s">
        <v>1564</v>
      </c>
      <c r="B19" s="14" t="s">
        <v>1565</v>
      </c>
      <c r="C19" s="12"/>
    </row>
    <row r="20" ht="28.15" customHeight="1" spans="1:3">
      <c r="A20" s="9" t="s">
        <v>1549</v>
      </c>
      <c r="B20" s="14" t="s">
        <v>1566</v>
      </c>
      <c r="C20" s="12">
        <v>327</v>
      </c>
    </row>
    <row r="21" ht="28.15" customHeight="1" spans="1:3">
      <c r="A21" s="11" t="s">
        <v>1563</v>
      </c>
      <c r="B21" s="14"/>
      <c r="C21" s="12"/>
    </row>
    <row r="22" ht="28.15" customHeight="1" spans="1:3">
      <c r="A22" s="11" t="s">
        <v>1567</v>
      </c>
      <c r="B22" s="14" t="s">
        <v>1568</v>
      </c>
      <c r="C22" s="12"/>
    </row>
    <row r="23" ht="28.15" customHeight="1" spans="1:3">
      <c r="A23" s="6" t="s">
        <v>1569</v>
      </c>
      <c r="B23" s="14" t="s">
        <v>1570</v>
      </c>
      <c r="C23" s="13">
        <v>19071</v>
      </c>
    </row>
    <row r="24" ht="28.15" customHeight="1" spans="1:3">
      <c r="A24" s="9" t="s">
        <v>1545</v>
      </c>
      <c r="B24" s="14" t="s">
        <v>1571</v>
      </c>
      <c r="C24" s="12">
        <v>2300</v>
      </c>
    </row>
    <row r="25" ht="28.15" customHeight="1" spans="1:3">
      <c r="A25" s="9" t="s">
        <v>1549</v>
      </c>
      <c r="B25" s="14" t="s">
        <v>1572</v>
      </c>
      <c r="C25" s="12">
        <v>16771</v>
      </c>
    </row>
    <row r="26" ht="28.15" customHeight="1"/>
  </sheetData>
  <mergeCells count="2">
    <mergeCell ref="A2:C2"/>
    <mergeCell ref="A3:C3"/>
  </mergeCells>
  <printOptions horizontalCentered="1"/>
  <pageMargins left="0.747916666666667" right="0.747916666666667" top="0.984027777777778" bottom="0.984027777777778" header="0.511805555555556" footer="0.511805555555556"/>
  <pageSetup paperSize="9" firstPageNumber="85" orientation="portrait" useFirstPageNumber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zoomScale="90" zoomScaleNormal="90" zoomScaleSheetLayoutView="60" workbookViewId="0">
      <selection activeCell="A1" sqref="A1"/>
    </sheetView>
  </sheetViews>
  <sheetFormatPr defaultColWidth="10.2857142857143" defaultRowHeight="36" customHeight="1" outlineLevelCol="6"/>
  <cols>
    <col min="1" max="1" width="24.5714285714286" style="106" customWidth="1"/>
    <col min="2" max="2" width="11.7142857142857" style="146" customWidth="1"/>
    <col min="3" max="3" width="12.1428571428571" style="146" customWidth="1"/>
    <col min="4" max="4" width="22.8571428571429" style="106" customWidth="1"/>
    <col min="5" max="5" width="13.2857142857143" style="146" customWidth="1"/>
    <col min="6" max="6" width="12.1428571428571" style="146" customWidth="1"/>
    <col min="7" max="7" width="9.14285714285714" style="106" customWidth="1"/>
    <col min="8" max="16384" width="10.2857142857143" style="106"/>
  </cols>
  <sheetData>
    <row r="1" ht="20" customHeight="1" spans="1:1">
      <c r="A1" s="106" t="s">
        <v>64</v>
      </c>
    </row>
    <row r="2" ht="26.25" customHeight="1" spans="1:7">
      <c r="A2" s="115" t="s">
        <v>65</v>
      </c>
      <c r="B2" s="115"/>
      <c r="C2" s="115"/>
      <c r="D2" s="115"/>
      <c r="E2" s="115"/>
      <c r="F2" s="115"/>
      <c r="G2" s="115"/>
    </row>
    <row r="3" ht="15" customHeight="1" spans="1:7">
      <c r="A3" s="147"/>
      <c r="B3" s="148"/>
      <c r="C3" s="148"/>
      <c r="D3" s="149"/>
      <c r="E3" s="150"/>
      <c r="F3" s="148" t="s">
        <v>3</v>
      </c>
      <c r="G3" s="119"/>
    </row>
    <row r="4" ht="32.1" customHeight="1" spans="1:7">
      <c r="A4" s="131" t="s">
        <v>66</v>
      </c>
      <c r="B4" s="151" t="s">
        <v>5</v>
      </c>
      <c r="C4" s="151" t="s">
        <v>6</v>
      </c>
      <c r="D4" s="131" t="s">
        <v>66</v>
      </c>
      <c r="E4" s="151" t="s">
        <v>5</v>
      </c>
      <c r="F4" s="151" t="s">
        <v>6</v>
      </c>
      <c r="G4" s="152"/>
    </row>
    <row r="5" ht="32.1" customHeight="1" spans="1:7">
      <c r="A5" s="131" t="s">
        <v>67</v>
      </c>
      <c r="B5" s="130">
        <v>111569</v>
      </c>
      <c r="C5" s="130">
        <v>150060</v>
      </c>
      <c r="D5" s="153" t="s">
        <v>68</v>
      </c>
      <c r="E5" s="130">
        <v>513688</v>
      </c>
      <c r="F5" s="130">
        <v>545034</v>
      </c>
      <c r="G5" s="154"/>
    </row>
    <row r="6" ht="32.1" customHeight="1" spans="1:7">
      <c r="A6" s="155" t="s">
        <v>69</v>
      </c>
      <c r="B6" s="130">
        <v>354505</v>
      </c>
      <c r="C6" s="130">
        <v>384570</v>
      </c>
      <c r="D6" s="156" t="s">
        <v>70</v>
      </c>
      <c r="E6" s="130">
        <v>15937</v>
      </c>
      <c r="F6" s="130">
        <v>19182</v>
      </c>
      <c r="G6" s="154"/>
    </row>
    <row r="7" ht="32.1" customHeight="1" spans="1:7">
      <c r="A7" s="155" t="s">
        <v>71</v>
      </c>
      <c r="B7" s="130">
        <v>10891</v>
      </c>
      <c r="C7" s="130">
        <v>10891</v>
      </c>
      <c r="D7" s="156"/>
      <c r="E7" s="130"/>
      <c r="F7" s="130"/>
      <c r="G7" s="154"/>
    </row>
    <row r="8" ht="32.1" customHeight="1" spans="1:7">
      <c r="A8" s="155" t="s">
        <v>72</v>
      </c>
      <c r="B8" s="130">
        <v>304602</v>
      </c>
      <c r="C8" s="130">
        <v>342751</v>
      </c>
      <c r="D8" s="156"/>
      <c r="E8" s="130"/>
      <c r="F8" s="130"/>
      <c r="G8" s="154"/>
    </row>
    <row r="9" ht="32.1" customHeight="1" spans="1:7">
      <c r="A9" s="155" t="s">
        <v>73</v>
      </c>
      <c r="B9" s="130">
        <v>39012</v>
      </c>
      <c r="C9" s="130">
        <v>30928</v>
      </c>
      <c r="D9" s="156"/>
      <c r="E9" s="130"/>
      <c r="F9" s="130"/>
      <c r="G9" s="154"/>
    </row>
    <row r="10" ht="32.1" customHeight="1" spans="1:7">
      <c r="A10" s="155" t="s">
        <v>74</v>
      </c>
      <c r="B10" s="130"/>
      <c r="C10" s="130"/>
      <c r="D10" s="156"/>
      <c r="E10" s="130"/>
      <c r="F10" s="130"/>
      <c r="G10" s="154"/>
    </row>
    <row r="11" ht="32.1" customHeight="1" spans="1:7">
      <c r="A11" s="155" t="s">
        <v>75</v>
      </c>
      <c r="B11" s="130">
        <v>64951</v>
      </c>
      <c r="C11" s="130">
        <v>48080</v>
      </c>
      <c r="D11" s="156"/>
      <c r="E11" s="130"/>
      <c r="F11" s="130"/>
      <c r="G11" s="154"/>
    </row>
    <row r="12" ht="32.1" customHeight="1" spans="1:7">
      <c r="A12" s="155" t="s">
        <v>76</v>
      </c>
      <c r="B12" s="130">
        <v>50477</v>
      </c>
      <c r="C12" s="130">
        <v>23963</v>
      </c>
      <c r="D12" s="156" t="s">
        <v>77</v>
      </c>
      <c r="E12" s="130"/>
      <c r="F12" s="130"/>
      <c r="G12" s="154"/>
    </row>
    <row r="13" ht="32.1" customHeight="1" spans="1:7">
      <c r="A13" s="155" t="s">
        <v>78</v>
      </c>
      <c r="B13" s="130">
        <v>4695</v>
      </c>
      <c r="C13" s="130">
        <v>60900</v>
      </c>
      <c r="D13" s="156" t="s">
        <v>79</v>
      </c>
      <c r="E13" s="130">
        <v>4696</v>
      </c>
      <c r="F13" s="130">
        <v>54300</v>
      </c>
      <c r="G13" s="154"/>
    </row>
    <row r="14" ht="32.1" customHeight="1" spans="1:7">
      <c r="A14" s="155"/>
      <c r="B14" s="130"/>
      <c r="C14" s="130"/>
      <c r="D14" s="156" t="s">
        <v>80</v>
      </c>
      <c r="E14" s="130"/>
      <c r="F14" s="130"/>
      <c r="G14" s="154"/>
    </row>
    <row r="15" ht="32.1" customHeight="1" spans="1:7">
      <c r="A15" s="155" t="s">
        <v>81</v>
      </c>
      <c r="B15" s="130"/>
      <c r="C15" s="130"/>
      <c r="D15" s="156" t="s">
        <v>82</v>
      </c>
      <c r="E15" s="130"/>
      <c r="F15" s="130"/>
      <c r="G15" s="154"/>
    </row>
    <row r="16" ht="32.1" customHeight="1" spans="1:7">
      <c r="A16" s="155" t="s">
        <v>83</v>
      </c>
      <c r="B16" s="130">
        <v>12647</v>
      </c>
      <c r="C16" s="130">
        <v>16443</v>
      </c>
      <c r="D16" s="156" t="s">
        <v>84</v>
      </c>
      <c r="E16" s="130">
        <v>16443</v>
      </c>
      <c r="F16" s="130">
        <v>32913</v>
      </c>
      <c r="G16" s="154"/>
    </row>
    <row r="17" ht="32.1" customHeight="1" spans="1:7">
      <c r="A17" s="155" t="s">
        <v>85</v>
      </c>
      <c r="B17" s="130"/>
      <c r="C17" s="130"/>
      <c r="D17" s="156" t="s">
        <v>86</v>
      </c>
      <c r="E17" s="130"/>
      <c r="F17" s="130"/>
      <c r="G17" s="154"/>
    </row>
    <row r="18" ht="32.1" customHeight="1" spans="1:7">
      <c r="A18" s="155" t="s">
        <v>87</v>
      </c>
      <c r="B18" s="130"/>
      <c r="C18" s="130"/>
      <c r="D18" s="156" t="s">
        <v>88</v>
      </c>
      <c r="E18" s="130"/>
      <c r="F18" s="130"/>
      <c r="G18" s="154"/>
    </row>
    <row r="19" ht="32.1" customHeight="1" spans="1:7">
      <c r="A19" s="132"/>
      <c r="B19" s="130"/>
      <c r="C19" s="130"/>
      <c r="D19" s="156" t="s">
        <v>89</v>
      </c>
      <c r="E19" s="130"/>
      <c r="F19" s="130"/>
      <c r="G19" s="154"/>
    </row>
    <row r="20" ht="32.1" customHeight="1" spans="1:7">
      <c r="A20" s="132"/>
      <c r="B20" s="130"/>
      <c r="C20" s="130"/>
      <c r="D20" s="156" t="s">
        <v>90</v>
      </c>
      <c r="E20" s="130">
        <v>48080</v>
      </c>
      <c r="F20" s="130">
        <v>32587</v>
      </c>
      <c r="G20" s="154"/>
    </row>
    <row r="21" ht="32.1" customHeight="1" spans="1:7">
      <c r="A21" s="132"/>
      <c r="B21" s="130"/>
      <c r="C21" s="130"/>
      <c r="D21" s="156" t="s">
        <v>91</v>
      </c>
      <c r="E21" s="130">
        <v>48080</v>
      </c>
      <c r="F21" s="130">
        <v>32587</v>
      </c>
      <c r="G21" s="154"/>
    </row>
    <row r="22" ht="32.1" customHeight="1" spans="1:6">
      <c r="A22" s="157"/>
      <c r="B22" s="158"/>
      <c r="C22" s="158"/>
      <c r="D22" s="156" t="s">
        <v>92</v>
      </c>
      <c r="E22" s="158"/>
      <c r="F22" s="158"/>
    </row>
    <row r="23" ht="32.1" customHeight="1" spans="1:6">
      <c r="A23" s="157"/>
      <c r="B23" s="158"/>
      <c r="C23" s="158"/>
      <c r="D23" s="159"/>
      <c r="E23" s="158"/>
      <c r="F23" s="158"/>
    </row>
    <row r="24" ht="32.1" customHeight="1" spans="1:6">
      <c r="A24" s="157" t="s">
        <v>93</v>
      </c>
      <c r="B24" s="158">
        <f>B5+B6+B11+B12+B13+B16</f>
        <v>598844</v>
      </c>
      <c r="C24" s="158">
        <v>684016</v>
      </c>
      <c r="D24" s="159" t="s">
        <v>94</v>
      </c>
      <c r="E24" s="158">
        <f>E5+E6+E13+E16+E21</f>
        <v>598844</v>
      </c>
      <c r="F24" s="158">
        <v>684016</v>
      </c>
    </row>
  </sheetData>
  <mergeCells count="1">
    <mergeCell ref="A2:F2"/>
  </mergeCells>
  <printOptions horizontalCentered="1"/>
  <pageMargins left="0.708333333333333" right="0.708333333333333" top="0.984027777777778" bottom="0.747916666666667" header="0.786805555555556" footer="0.511805555555556"/>
  <pageSetup paperSize="9" scale="92" firstPageNumber="3" fitToHeight="0" orientation="portrait" useFirstPageNumber="1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showGridLines="0" showZeros="0" zoomScale="90" zoomScaleNormal="90" zoomScaleSheetLayoutView="60" workbookViewId="0">
      <selection activeCell="E6" sqref="E6"/>
    </sheetView>
  </sheetViews>
  <sheetFormatPr defaultColWidth="10.4285714285714" defaultRowHeight="14.25" outlineLevelCol="2"/>
  <cols>
    <col min="1" max="1" width="35.7142857142857" style="113" customWidth="1"/>
    <col min="2" max="2" width="21" style="114" customWidth="1"/>
    <col min="3" max="3" width="19.5714285714286" style="114" customWidth="1"/>
    <col min="4" max="4" width="14" style="114" customWidth="1"/>
    <col min="5" max="248" width="10.4285714285714" style="114" customWidth="1"/>
    <col min="249" max="16384" width="10.4285714285714" style="114"/>
  </cols>
  <sheetData>
    <row r="1" spans="1:1">
      <c r="A1" s="113" t="s">
        <v>95</v>
      </c>
    </row>
    <row r="2" ht="27" customHeight="1"/>
    <row r="3" ht="33.95" customHeight="1" spans="1:3">
      <c r="A3" s="115" t="s">
        <v>96</v>
      </c>
      <c r="B3" s="115"/>
      <c r="C3" s="115"/>
    </row>
    <row r="4" ht="16.9" customHeight="1" spans="2:3">
      <c r="B4" s="127"/>
      <c r="C4" s="119" t="s">
        <v>3</v>
      </c>
    </row>
    <row r="5" ht="27" customHeight="1" spans="1:3">
      <c r="A5" s="131" t="s">
        <v>4</v>
      </c>
      <c r="B5" s="145" t="s">
        <v>5</v>
      </c>
      <c r="C5" s="145" t="s">
        <v>6</v>
      </c>
    </row>
    <row r="6" ht="27" customHeight="1" spans="1:3">
      <c r="A6" s="132" t="s">
        <v>97</v>
      </c>
      <c r="B6" s="139">
        <v>197760</v>
      </c>
      <c r="C6" s="139">
        <v>51942</v>
      </c>
    </row>
    <row r="7" ht="27" customHeight="1" spans="1:3">
      <c r="A7" s="132" t="s">
        <v>98</v>
      </c>
      <c r="B7" s="139">
        <v>86</v>
      </c>
      <c r="C7" s="139">
        <v>191</v>
      </c>
    </row>
    <row r="8" ht="27" customHeight="1" spans="1:3">
      <c r="A8" s="132" t="s">
        <v>99</v>
      </c>
      <c r="B8" s="139">
        <v>10710</v>
      </c>
      <c r="C8" s="139">
        <v>10976</v>
      </c>
    </row>
    <row r="9" ht="27" customHeight="1" spans="1:3">
      <c r="A9" s="132" t="s">
        <v>100</v>
      </c>
      <c r="B9" s="139">
        <v>2876</v>
      </c>
      <c r="C9" s="139">
        <v>2847</v>
      </c>
    </row>
    <row r="10" ht="27" customHeight="1" spans="1:3">
      <c r="A10" s="131" t="s">
        <v>101</v>
      </c>
      <c r="B10" s="139">
        <v>211432</v>
      </c>
      <c r="C10" s="139">
        <v>65956</v>
      </c>
    </row>
    <row r="11" ht="27" customHeight="1" spans="1:3">
      <c r="A11" s="132" t="s">
        <v>69</v>
      </c>
      <c r="B11" s="139">
        <v>30131</v>
      </c>
      <c r="C11" s="139">
        <v>9967</v>
      </c>
    </row>
    <row r="12" ht="27" customHeight="1" spans="1:3">
      <c r="A12" s="132" t="s">
        <v>102</v>
      </c>
      <c r="B12" s="139"/>
      <c r="C12" s="139"/>
    </row>
    <row r="13" ht="27" customHeight="1" spans="1:3">
      <c r="A13" s="132" t="s">
        <v>103</v>
      </c>
      <c r="B13" s="139"/>
      <c r="C13" s="139"/>
    </row>
    <row r="14" ht="27" customHeight="1" spans="1:3">
      <c r="A14" s="132" t="s">
        <v>75</v>
      </c>
      <c r="B14" s="139">
        <v>3253</v>
      </c>
      <c r="C14" s="139">
        <v>8247</v>
      </c>
    </row>
    <row r="15" ht="27" customHeight="1" spans="1:3">
      <c r="A15" s="132" t="s">
        <v>78</v>
      </c>
      <c r="B15" s="139">
        <v>128000</v>
      </c>
      <c r="C15" s="139">
        <v>158424</v>
      </c>
    </row>
    <row r="16" ht="27" customHeight="1" spans="1:3">
      <c r="A16" s="131" t="s">
        <v>104</v>
      </c>
      <c r="B16" s="139">
        <v>372816</v>
      </c>
      <c r="C16" s="139">
        <v>242594</v>
      </c>
    </row>
    <row r="17" ht="18.75" customHeight="1" spans="1:1">
      <c r="A17" s="114"/>
    </row>
  </sheetData>
  <mergeCells count="1">
    <mergeCell ref="A3:C3"/>
  </mergeCells>
  <printOptions horizontalCentered="1"/>
  <pageMargins left="0.629861111111111" right="0.629861111111111" top="0.984027777777778" bottom="0.984027777777778" header="0.786805555555556" footer="0.511805555555556"/>
  <pageSetup paperSize="9" firstPageNumber="4" orientation="portrait" blackAndWhite="1" useFirstPageNumber="1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4"/>
  <sheetViews>
    <sheetView showGridLines="0" showZeros="0" zoomScaleSheetLayoutView="60" workbookViewId="0">
      <selection activeCell="A1" sqref="$A1:$XFD1"/>
    </sheetView>
  </sheetViews>
  <sheetFormatPr defaultColWidth="10.4285714285714" defaultRowHeight="14.25" outlineLevelCol="2"/>
  <cols>
    <col min="1" max="1" width="29.5714285714286" style="113" customWidth="1"/>
    <col min="2" max="2" width="18.2857142857143" style="113" customWidth="1"/>
    <col min="3" max="3" width="19.7142857142857" style="113" customWidth="1"/>
    <col min="4" max="249" width="10.4285714285714" style="114" customWidth="1"/>
    <col min="250" max="16384" width="10.4285714285714" style="114"/>
  </cols>
  <sheetData>
    <row r="1" ht="18" customHeight="1" spans="1:1">
      <c r="A1" s="113" t="s">
        <v>105</v>
      </c>
    </row>
    <row r="2" ht="27.75" customHeight="1" spans="1:3">
      <c r="A2" s="115" t="s">
        <v>106</v>
      </c>
      <c r="B2" s="115"/>
      <c r="C2" s="115"/>
    </row>
    <row r="3" ht="16.5" customHeight="1" spans="1:3">
      <c r="A3" s="116"/>
      <c r="B3" s="117"/>
      <c r="C3" s="117"/>
    </row>
    <row r="4" ht="16.9" customHeight="1" spans="3:3">
      <c r="C4" s="127" t="s">
        <v>38</v>
      </c>
    </row>
    <row r="5" ht="27" customHeight="1" spans="1:3">
      <c r="A5" s="120" t="s">
        <v>4</v>
      </c>
      <c r="B5" s="120" t="s">
        <v>5</v>
      </c>
      <c r="C5" s="120" t="s">
        <v>6</v>
      </c>
    </row>
    <row r="6" ht="27" customHeight="1" spans="1:3">
      <c r="A6" s="111" t="s">
        <v>107</v>
      </c>
      <c r="B6" s="111">
        <v>33</v>
      </c>
      <c r="C6" s="111">
        <v>6</v>
      </c>
    </row>
    <row r="7" ht="27" customHeight="1" spans="1:3">
      <c r="A7" s="111" t="s">
        <v>108</v>
      </c>
      <c r="B7" s="111">
        <v>1260</v>
      </c>
      <c r="C7" s="111">
        <v>510</v>
      </c>
    </row>
    <row r="8" ht="27" customHeight="1" spans="1:3">
      <c r="A8" s="111" t="s">
        <v>109</v>
      </c>
      <c r="B8" s="111"/>
      <c r="C8" s="111"/>
    </row>
    <row r="9" ht="27" customHeight="1" spans="1:3">
      <c r="A9" s="129" t="s">
        <v>110</v>
      </c>
      <c r="B9" s="111">
        <v>155060</v>
      </c>
      <c r="C9" s="111">
        <v>49831</v>
      </c>
    </row>
    <row r="10" ht="27" customHeight="1" spans="1:3">
      <c r="A10" s="111" t="s">
        <v>111</v>
      </c>
      <c r="B10" s="111">
        <v>4</v>
      </c>
      <c r="C10" s="111">
        <v>4</v>
      </c>
    </row>
    <row r="11" ht="27" customHeight="1" spans="1:3">
      <c r="A11" s="111" t="s">
        <v>112</v>
      </c>
      <c r="B11" s="111"/>
      <c r="C11" s="111"/>
    </row>
    <row r="12" ht="27" customHeight="1" spans="1:3">
      <c r="A12" s="111" t="s">
        <v>113</v>
      </c>
      <c r="B12" s="111"/>
      <c r="C12" s="111"/>
    </row>
    <row r="13" ht="27" customHeight="1" spans="1:3">
      <c r="A13" s="111" t="s">
        <v>114</v>
      </c>
      <c r="B13" s="111"/>
      <c r="C13" s="111"/>
    </row>
    <row r="14" ht="27" customHeight="1" spans="1:3">
      <c r="A14" s="111" t="s">
        <v>115</v>
      </c>
      <c r="B14" s="111">
        <v>129242</v>
      </c>
      <c r="C14" s="111">
        <v>81174</v>
      </c>
    </row>
    <row r="15" ht="27" customHeight="1" spans="1:3">
      <c r="A15" s="111" t="s">
        <v>116</v>
      </c>
      <c r="B15" s="111">
        <v>4435</v>
      </c>
      <c r="C15" s="111">
        <v>8383</v>
      </c>
    </row>
    <row r="16" ht="27" customHeight="1" spans="1:3">
      <c r="A16" s="111" t="s">
        <v>117</v>
      </c>
      <c r="B16" s="111">
        <v>139</v>
      </c>
      <c r="C16" s="111">
        <v>131</v>
      </c>
    </row>
    <row r="17" ht="27" customHeight="1" spans="1:3">
      <c r="A17" s="111" t="s">
        <v>118</v>
      </c>
      <c r="B17" s="111">
        <v>27129</v>
      </c>
      <c r="C17" s="111">
        <v>0</v>
      </c>
    </row>
    <row r="18" ht="27" customHeight="1" spans="1:3">
      <c r="A18" s="120" t="s">
        <v>119</v>
      </c>
      <c r="B18" s="144">
        <v>317302</v>
      </c>
      <c r="C18" s="144">
        <v>140039</v>
      </c>
    </row>
    <row r="19" ht="27" customHeight="1" spans="1:3">
      <c r="A19" s="142" t="s">
        <v>70</v>
      </c>
      <c r="B19" s="144">
        <v>0</v>
      </c>
      <c r="C19" s="144">
        <v>711</v>
      </c>
    </row>
    <row r="20" ht="27" customHeight="1" spans="1:3">
      <c r="A20" s="129" t="s">
        <v>77</v>
      </c>
      <c r="B20" s="144">
        <v>47267</v>
      </c>
      <c r="C20" s="144">
        <v>19815</v>
      </c>
    </row>
    <row r="21" ht="27" customHeight="1" spans="1:3">
      <c r="A21" s="129" t="s">
        <v>79</v>
      </c>
      <c r="B21" s="144"/>
      <c r="C21" s="144">
        <v>14124</v>
      </c>
    </row>
    <row r="22" ht="27" customHeight="1" spans="1:3">
      <c r="A22" s="129" t="s">
        <v>120</v>
      </c>
      <c r="B22" s="144"/>
      <c r="C22" s="144"/>
    </row>
    <row r="23" ht="27" customHeight="1" spans="1:3">
      <c r="A23" s="129" t="s">
        <v>90</v>
      </c>
      <c r="B23" s="144">
        <v>8247</v>
      </c>
      <c r="C23" s="144">
        <v>67905</v>
      </c>
    </row>
    <row r="24" ht="27" customHeight="1" spans="1:3">
      <c r="A24" s="120" t="s">
        <v>121</v>
      </c>
      <c r="B24" s="111">
        <v>372816</v>
      </c>
      <c r="C24" s="111">
        <v>242594</v>
      </c>
    </row>
  </sheetData>
  <mergeCells count="1">
    <mergeCell ref="A2:C2"/>
  </mergeCells>
  <printOptions horizontalCentered="1"/>
  <pageMargins left="0.904861111111111" right="0.826388888888889" top="1.18055555555556" bottom="0.984027777777778" header="0.786805555555556" footer="0.511805555555556"/>
  <pageSetup paperSize="9" firstPageNumber="5" orientation="portrait" blackAndWhite="1" useFirstPageNumber="1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showGridLines="0" showZeros="0" zoomScale="80" zoomScaleNormal="80" zoomScaleSheetLayoutView="60" workbookViewId="0">
      <selection activeCell="A1" sqref="A1"/>
    </sheetView>
  </sheetViews>
  <sheetFormatPr defaultColWidth="10.4285714285714" defaultRowHeight="14.25" outlineLevelCol="5"/>
  <cols>
    <col min="1" max="1" width="17.1428571428571" style="113" customWidth="1"/>
    <col min="2" max="2" width="15.8571428571429" style="113" customWidth="1"/>
    <col min="3" max="3" width="16.4285714285714" style="113" customWidth="1"/>
    <col min="4" max="4" width="16.8571428571429" style="114" customWidth="1"/>
    <col min="5" max="5" width="15.2857142857143" style="114" customWidth="1"/>
    <col min="6" max="6" width="16.1428571428571" style="114" customWidth="1"/>
    <col min="7" max="249" width="10.4285714285714" style="114" customWidth="1"/>
    <col min="250" max="16384" width="10.4285714285714" style="114"/>
  </cols>
  <sheetData>
    <row r="1" ht="17" customHeight="1" spans="1:1">
      <c r="A1" s="113" t="s">
        <v>122</v>
      </c>
    </row>
    <row r="2" ht="28" customHeight="1"/>
    <row r="3" ht="27.75" customHeight="1" spans="1:6">
      <c r="A3" s="115" t="s">
        <v>123</v>
      </c>
      <c r="B3" s="115"/>
      <c r="C3" s="115"/>
      <c r="D3" s="115"/>
      <c r="E3" s="115"/>
      <c r="F3" s="115"/>
    </row>
    <row r="4" ht="16.5" customHeight="1" spans="1:3">
      <c r="A4" s="116"/>
      <c r="B4" s="117"/>
      <c r="C4" s="117"/>
    </row>
    <row r="5" ht="16.9" customHeight="1" spans="3:6">
      <c r="C5" s="119"/>
      <c r="E5" s="127"/>
      <c r="F5" s="134" t="s">
        <v>38</v>
      </c>
    </row>
    <row r="6" s="133" customFormat="1" ht="51" customHeight="1" spans="1:6">
      <c r="A6" s="135" t="s">
        <v>4</v>
      </c>
      <c r="B6" s="135" t="s">
        <v>5</v>
      </c>
      <c r="C6" s="135" t="s">
        <v>6</v>
      </c>
      <c r="D6" s="136" t="s">
        <v>66</v>
      </c>
      <c r="E6" s="137" t="s">
        <v>5</v>
      </c>
      <c r="F6" s="137" t="s">
        <v>6</v>
      </c>
    </row>
    <row r="7" s="133" customFormat="1" ht="51" customHeight="1" spans="1:6">
      <c r="A7" s="138" t="s">
        <v>67</v>
      </c>
      <c r="B7" s="139">
        <v>211432</v>
      </c>
      <c r="C7" s="139">
        <v>65956</v>
      </c>
      <c r="D7" s="138" t="s">
        <v>68</v>
      </c>
      <c r="E7" s="140">
        <v>317302</v>
      </c>
      <c r="F7" s="140">
        <v>140039</v>
      </c>
    </row>
    <row r="8" s="133" customFormat="1" ht="51" customHeight="1" spans="1:6">
      <c r="A8" s="141" t="s">
        <v>69</v>
      </c>
      <c r="B8" s="139">
        <v>30131</v>
      </c>
      <c r="C8" s="139">
        <v>9967</v>
      </c>
      <c r="D8" s="142" t="s">
        <v>70</v>
      </c>
      <c r="E8" s="140">
        <v>0</v>
      </c>
      <c r="F8" s="140">
        <v>711</v>
      </c>
    </row>
    <row r="9" s="133" customFormat="1" ht="51" customHeight="1" spans="1:6">
      <c r="A9" s="141" t="s">
        <v>102</v>
      </c>
      <c r="B9" s="139"/>
      <c r="C9" s="139"/>
      <c r="D9" s="141" t="s">
        <v>77</v>
      </c>
      <c r="E9" s="140">
        <v>47267</v>
      </c>
      <c r="F9" s="140">
        <v>19815</v>
      </c>
    </row>
    <row r="10" s="133" customFormat="1" ht="51" customHeight="1" spans="1:6">
      <c r="A10" s="141" t="s">
        <v>103</v>
      </c>
      <c r="B10" s="139"/>
      <c r="C10" s="139"/>
      <c r="D10" s="141" t="s">
        <v>79</v>
      </c>
      <c r="E10" s="140"/>
      <c r="F10" s="140">
        <v>14124</v>
      </c>
    </row>
    <row r="11" s="133" customFormat="1" ht="51" customHeight="1" spans="1:6">
      <c r="A11" s="141" t="s">
        <v>75</v>
      </c>
      <c r="B11" s="139">
        <v>3253</v>
      </c>
      <c r="C11" s="139">
        <v>8247</v>
      </c>
      <c r="D11" s="141" t="s">
        <v>120</v>
      </c>
      <c r="E11" s="140"/>
      <c r="F11" s="140"/>
    </row>
    <row r="12" s="133" customFormat="1" ht="51" customHeight="1" spans="1:6">
      <c r="A12" s="141" t="s">
        <v>78</v>
      </c>
      <c r="B12" s="139">
        <v>128000</v>
      </c>
      <c r="C12" s="139">
        <v>158424</v>
      </c>
      <c r="D12" s="141" t="s">
        <v>90</v>
      </c>
      <c r="E12" s="140">
        <v>8247</v>
      </c>
      <c r="F12" s="140">
        <v>67905</v>
      </c>
    </row>
    <row r="13" s="133" customFormat="1" ht="51" customHeight="1" spans="1:6">
      <c r="A13" s="135" t="s">
        <v>124</v>
      </c>
      <c r="B13" s="143">
        <v>372816</v>
      </c>
      <c r="C13" s="143">
        <v>242594</v>
      </c>
      <c r="D13" s="135" t="s">
        <v>121</v>
      </c>
      <c r="E13" s="143">
        <v>372816</v>
      </c>
      <c r="F13" s="143">
        <v>242594</v>
      </c>
    </row>
  </sheetData>
  <mergeCells count="1">
    <mergeCell ref="A3:F3"/>
  </mergeCells>
  <printOptions horizontalCentered="1"/>
  <pageMargins left="0.904861111111111" right="0.826388888888889" top="1.18055555555556" bottom="0.984027777777778" header="0.786805555555556" footer="0.511805555555556"/>
  <pageSetup paperSize="9" scale="87" firstPageNumber="6" orientation="portrait" blackAndWhite="1" useFirstPageNumber="1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showGridLines="0" showZeros="0" zoomScaleSheetLayoutView="60" workbookViewId="0">
      <selection activeCell="G14" sqref="G14"/>
    </sheetView>
  </sheetViews>
  <sheetFormatPr defaultColWidth="10.4285714285714" defaultRowHeight="14.25" outlineLevelCol="2"/>
  <cols>
    <col min="1" max="1" width="45" style="113" customWidth="1"/>
    <col min="2" max="3" width="19.5714285714286" style="114" customWidth="1"/>
    <col min="4" max="248" width="10.4285714285714" style="114" customWidth="1"/>
    <col min="249" max="16384" width="10.4285714285714" style="114"/>
  </cols>
  <sheetData>
    <row r="1" ht="41" customHeight="1" spans="1:1">
      <c r="A1" s="113" t="s">
        <v>125</v>
      </c>
    </row>
    <row r="2" ht="33.95" customHeight="1" spans="1:3">
      <c r="A2" s="115" t="s">
        <v>126</v>
      </c>
      <c r="B2" s="115"/>
      <c r="C2" s="115"/>
    </row>
    <row r="3" ht="16.9" customHeight="1" spans="2:3">
      <c r="B3" s="127"/>
      <c r="C3" s="119" t="s">
        <v>3</v>
      </c>
    </row>
    <row r="4" ht="26.25" customHeight="1" spans="1:3">
      <c r="A4" s="131" t="s">
        <v>4</v>
      </c>
      <c r="B4" s="128" t="s">
        <v>5</v>
      </c>
      <c r="C4" s="128" t="s">
        <v>6</v>
      </c>
    </row>
    <row r="5" ht="26.25" customHeight="1" spans="1:3">
      <c r="A5" s="132" t="s">
        <v>127</v>
      </c>
      <c r="B5" s="130">
        <v>156</v>
      </c>
      <c r="C5" s="130"/>
    </row>
    <row r="6" ht="26.25" customHeight="1" spans="1:3">
      <c r="A6" s="132" t="s">
        <v>128</v>
      </c>
      <c r="B6" s="130"/>
      <c r="C6" s="130"/>
    </row>
    <row r="7" ht="26.25" customHeight="1" spans="1:3">
      <c r="A7" s="132" t="s">
        <v>129</v>
      </c>
      <c r="B7" s="130"/>
      <c r="C7" s="130"/>
    </row>
    <row r="8" ht="26.25" customHeight="1" spans="1:3">
      <c r="A8" s="132" t="s">
        <v>130</v>
      </c>
      <c r="B8" s="130"/>
      <c r="C8" s="130"/>
    </row>
    <row r="9" ht="26.25" customHeight="1" spans="1:3">
      <c r="A9" s="132" t="s">
        <v>131</v>
      </c>
      <c r="B9" s="130"/>
      <c r="C9" s="130"/>
    </row>
    <row r="10" ht="26.25" customHeight="1" spans="1:3">
      <c r="A10" s="131" t="s">
        <v>101</v>
      </c>
      <c r="B10" s="130">
        <v>156</v>
      </c>
      <c r="C10" s="130">
        <v>0</v>
      </c>
    </row>
    <row r="11" ht="26.25" customHeight="1" spans="1:3">
      <c r="A11" s="132" t="s">
        <v>69</v>
      </c>
      <c r="B11" s="130">
        <v>11</v>
      </c>
      <c r="C11" s="130">
        <v>23</v>
      </c>
    </row>
    <row r="12" ht="26.25" customHeight="1" spans="1:3">
      <c r="A12" s="132" t="s">
        <v>75</v>
      </c>
      <c r="B12" s="130"/>
      <c r="C12" s="130"/>
    </row>
    <row r="13" ht="26.25" customHeight="1" spans="1:3">
      <c r="A13" s="132"/>
      <c r="B13" s="130"/>
      <c r="C13" s="130"/>
    </row>
    <row r="14" ht="26.25" customHeight="1" spans="1:3">
      <c r="A14" s="132"/>
      <c r="B14" s="130"/>
      <c r="C14" s="130"/>
    </row>
    <row r="15" ht="26.25" customHeight="1" spans="1:3">
      <c r="A15" s="131" t="s">
        <v>104</v>
      </c>
      <c r="B15" s="130">
        <v>167</v>
      </c>
      <c r="C15" s="130">
        <v>23</v>
      </c>
    </row>
    <row r="16" ht="18.75" customHeight="1" spans="1:1">
      <c r="A16" s="114"/>
    </row>
  </sheetData>
  <mergeCells count="1">
    <mergeCell ref="A2:C2"/>
  </mergeCells>
  <printOptions horizontalCentered="1"/>
  <pageMargins left="0.629861111111111" right="0.629861111111111" top="1.18055555555556" bottom="0.984027777777778" header="0.786805555555556" footer="0.511805555555556"/>
  <pageSetup paperSize="9" firstPageNumber="7" orientation="portrait" blackAndWhite="1" useFirstPageNumber="1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6" sqref="A6"/>
    </sheetView>
  </sheetViews>
  <sheetFormatPr defaultColWidth="9.14285714285714" defaultRowHeight="12.75" outlineLevelCol="2"/>
  <cols>
    <col min="1" max="1" width="44" customWidth="1"/>
    <col min="2" max="2" width="21.1428571428571" customWidth="1"/>
    <col min="3" max="3" width="20.5714285714286" customWidth="1"/>
  </cols>
  <sheetData>
    <row r="1" ht="26" customHeight="1" spans="1:3">
      <c r="A1" s="124" t="s">
        <v>132</v>
      </c>
      <c r="B1" s="124"/>
      <c r="C1" s="124"/>
    </row>
    <row r="2" ht="26" customHeight="1" spans="1:3">
      <c r="A2" s="125" t="s">
        <v>133</v>
      </c>
      <c r="B2" s="125"/>
      <c r="C2" s="125"/>
    </row>
    <row r="3" ht="26" customHeight="1" spans="1:3">
      <c r="A3" s="119"/>
      <c r="B3" s="126"/>
      <c r="C3" s="126"/>
    </row>
    <row r="4" ht="26" customHeight="1" spans="1:3">
      <c r="A4" s="124"/>
      <c r="B4" s="127"/>
      <c r="C4" s="119" t="s">
        <v>38</v>
      </c>
    </row>
    <row r="5" ht="26" customHeight="1" spans="1:3">
      <c r="A5" s="120" t="s">
        <v>4</v>
      </c>
      <c r="B5" s="128" t="s">
        <v>5</v>
      </c>
      <c r="C5" s="128" t="s">
        <v>134</v>
      </c>
    </row>
    <row r="6" ht="26" customHeight="1" spans="1:3">
      <c r="A6" s="129" t="s">
        <v>135</v>
      </c>
      <c r="B6" s="111">
        <v>17</v>
      </c>
      <c r="C6" s="111"/>
    </row>
    <row r="7" ht="26" customHeight="1" spans="1:3">
      <c r="A7" s="111" t="s">
        <v>136</v>
      </c>
      <c r="B7" s="111"/>
      <c r="C7" s="111"/>
    </row>
    <row r="8" ht="26" customHeight="1" spans="1:3">
      <c r="A8" s="111" t="s">
        <v>137</v>
      </c>
      <c r="B8" s="111"/>
      <c r="C8" s="111"/>
    </row>
    <row r="9" ht="26" customHeight="1" spans="1:3">
      <c r="A9" s="111" t="s">
        <v>138</v>
      </c>
      <c r="B9" s="111"/>
      <c r="C9" s="111"/>
    </row>
    <row r="10" ht="26" customHeight="1" spans="1:3">
      <c r="A10" s="111" t="s">
        <v>139</v>
      </c>
      <c r="B10" s="111"/>
      <c r="C10" s="111"/>
    </row>
    <row r="11" ht="26" customHeight="1" spans="1:3">
      <c r="A11" s="120" t="s">
        <v>119</v>
      </c>
      <c r="B11" s="111">
        <v>17</v>
      </c>
      <c r="C11" s="130">
        <v>0</v>
      </c>
    </row>
    <row r="12" ht="26" customHeight="1" spans="1:3">
      <c r="A12" s="111" t="s">
        <v>77</v>
      </c>
      <c r="B12" s="111">
        <v>150</v>
      </c>
      <c r="C12" s="111"/>
    </row>
    <row r="13" ht="26" customHeight="1" spans="1:3">
      <c r="A13" s="111" t="s">
        <v>90</v>
      </c>
      <c r="B13" s="111"/>
      <c r="C13" s="111">
        <v>23</v>
      </c>
    </row>
    <row r="14" ht="26" customHeight="1" spans="1:3">
      <c r="A14" s="120" t="s">
        <v>121</v>
      </c>
      <c r="B14" s="111">
        <v>167</v>
      </c>
      <c r="C14" s="111">
        <v>23</v>
      </c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9" master=""/>
  <rangeList sheetStid="90" master=""/>
  <rangeList sheetStid="91" master=""/>
  <rangeList sheetStid="92" master=""/>
  <rangeList sheetStid="93" master=""/>
  <rangeList sheetStid="94" master=""/>
  <rangeList sheetStid="95" master=""/>
  <rangeList sheetStid="96" master=""/>
  <rangeList sheetStid="100" master=""/>
  <rangeList sheetStid="98" master=""/>
  <rangeList sheetStid="99" master=""/>
  <rangeList sheetStid="64" master=""/>
  <rangeList sheetStid="21" master=""/>
  <rangeList sheetStid="17" master=""/>
  <rangeList sheetStid="22" master=""/>
  <rangeList sheetStid="65" master=""/>
  <rangeList sheetStid="86" master=""/>
  <rangeList sheetStid="23" master=""/>
  <rangeList sheetStid="24" master=""/>
  <rangeList sheetStid="67" master=""/>
  <rangeList sheetStid="32" master=""/>
  <rangeList sheetStid="33" master=""/>
  <rangeList sheetStid="88" master=""/>
  <rangeList sheetStid="41" master=""/>
  <rangeList sheetStid="42" master="">
    <arrUserId title="区域1_2_1_1" rangeCreator="" othersAccessPermission="edit"/>
  </rangeList>
  <rangeList sheetStid="44" master=""/>
  <rangeList sheetStid="45" master=""/>
  <rangeList sheetStid="47" master=""/>
  <rangeList sheetStid="48" master=""/>
  <rangeList sheetStid="56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附表十一</vt:lpstr>
      <vt:lpstr>附表十二</vt:lpstr>
      <vt:lpstr>附表十三</vt:lpstr>
      <vt:lpstr>附表十四</vt:lpstr>
      <vt:lpstr>附表十五</vt:lpstr>
      <vt:lpstr>附表十六</vt:lpstr>
      <vt:lpstr>附表十七</vt:lpstr>
      <vt:lpstr>附表十八</vt:lpstr>
      <vt:lpstr>附表十九</vt:lpstr>
      <vt:lpstr>附表二十</vt:lpstr>
      <vt:lpstr>附表二十一</vt:lpstr>
      <vt:lpstr>附表二十二</vt:lpstr>
      <vt:lpstr>附表二十三</vt:lpstr>
      <vt:lpstr>附表二十四</vt:lpstr>
      <vt:lpstr>附表二十五</vt:lpstr>
      <vt:lpstr>附表二十六</vt:lpstr>
      <vt:lpstr>附表二十七</vt:lpstr>
      <vt:lpstr>附表二十八</vt:lpstr>
      <vt:lpstr>附表二十九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david'chen</dc:creator>
  <cp:lastModifiedBy>WPS_1482145287</cp:lastModifiedBy>
  <dcterms:created xsi:type="dcterms:W3CDTF">2021-06-27T07:44:00Z</dcterms:created>
  <cp:lastPrinted>2022-04-29T02:20:00Z</cp:lastPrinted>
  <dcterms:modified xsi:type="dcterms:W3CDTF">2022-07-06T08:24:12Z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4CCBFD731F4B44C6903095A903CFD6E0</vt:lpwstr>
  </property>
</Properties>
</file>