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zc\Desktop\新建文件夹 (4)\"/>
    </mc:Choice>
  </mc:AlternateContent>
  <xr:revisionPtr revIDLastSave="0" documentId="13_ncr:1_{8CDBB95E-9B3E-451C-85B1-9C38F1616DEA}" xr6:coauthVersionLast="31" xr6:coauthVersionMax="31" xr10:uidLastSave="{00000000-0000-0000-0000-000000000000}"/>
  <bookViews>
    <workbookView xWindow="0" yWindow="0" windowWidth="24000" windowHeight="9435" activeTab="1" xr2:uid="{8FACB225-8F46-44EE-9AC3-E809C4DFD88C}"/>
  </bookViews>
  <sheets>
    <sheet name="Sheet1 (3)" sheetId="1" r:id="rId1"/>
    <sheet name="Sheet1 (4)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22" i="1" l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<sst xmlns="http://schemas.openxmlformats.org/spreadsheetml/2006/main" count="63" uniqueCount="51">
  <si>
    <t>2017吴川市县级公立医院财务相关信息统计表</t>
    <phoneticPr fontId="2" type="noConversion"/>
  </si>
  <si>
    <t>指标内容</t>
    <phoneticPr fontId="2" type="noConversion"/>
  </si>
  <si>
    <t>公立医院汇总</t>
    <phoneticPr fontId="2" type="noConversion"/>
  </si>
  <si>
    <t>吴川市人民医院</t>
    <phoneticPr fontId="2" type="noConversion"/>
  </si>
  <si>
    <t>吴川市中医院</t>
    <phoneticPr fontId="2" type="noConversion"/>
  </si>
  <si>
    <t>吴川市妇幼保健计划生育服务中心</t>
    <phoneticPr fontId="2" type="noConversion"/>
  </si>
  <si>
    <t>备注</t>
    <phoneticPr fontId="2" type="noConversion"/>
  </si>
  <si>
    <t>平均开放床位数</t>
    <phoneticPr fontId="2" type="noConversion"/>
  </si>
  <si>
    <t>常住人口数（人）</t>
    <phoneticPr fontId="2" type="noConversion"/>
  </si>
  <si>
    <t>基层医疗卫生机构门急诊人次数</t>
    <phoneticPr fontId="2" type="noConversion"/>
  </si>
  <si>
    <t>公立医院门急诊人次数</t>
    <phoneticPr fontId="2" type="noConversion"/>
  </si>
  <si>
    <t>医疗收入（元）</t>
    <phoneticPr fontId="2" type="noConversion"/>
  </si>
  <si>
    <t>药品收入（元）</t>
    <phoneticPr fontId="2" type="noConversion"/>
  </si>
  <si>
    <t>中草药收入（元）</t>
    <phoneticPr fontId="2" type="noConversion"/>
  </si>
  <si>
    <t>卫生材料收入（元）</t>
    <phoneticPr fontId="2" type="noConversion"/>
  </si>
  <si>
    <t>检查收入（元）</t>
    <phoneticPr fontId="2" type="noConversion"/>
  </si>
  <si>
    <t>化验收入（元）</t>
    <phoneticPr fontId="2" type="noConversion"/>
  </si>
  <si>
    <t>人员支出（元）</t>
    <phoneticPr fontId="2" type="noConversion"/>
  </si>
  <si>
    <t>业务支出（元）</t>
    <phoneticPr fontId="2" type="noConversion"/>
  </si>
  <si>
    <t>卫生材料费（元）</t>
    <phoneticPr fontId="2" type="noConversion"/>
  </si>
  <si>
    <t>常住人口千人床位数</t>
    <phoneticPr fontId="2" type="noConversion"/>
  </si>
  <si>
    <t>常住人口千人床位数=平均开放床位数/常住人口数*1000</t>
    <phoneticPr fontId="2" type="noConversion"/>
  </si>
  <si>
    <t>基层医疗卫生机构门急诊人次占比</t>
    <phoneticPr fontId="2" type="noConversion"/>
  </si>
  <si>
    <t>基层医疗卫生机构门急诊人次占比=基层医疗卫生机构门急诊人次数/（公立医院门急诊人次数+基层医疗卫生机构门急诊人次数）*100%</t>
    <phoneticPr fontId="2" type="noConversion"/>
  </si>
  <si>
    <t>药占比(不含中药饮片)</t>
  </si>
  <si>
    <t>药占比(不含中药饮片)=（药品收入-中草药收入）/医疗收入*100%</t>
    <phoneticPr fontId="2" type="noConversion"/>
  </si>
  <si>
    <t>百元医疗收入（不含药品收入）消耗的卫生材料</t>
    <phoneticPr fontId="2" type="noConversion"/>
  </si>
  <si>
    <t>百元医疗收入（不含药品收入）消耗的卫生材料=卫生材料费/（医疗收入-药品收入）*100元</t>
    <phoneticPr fontId="2" type="noConversion"/>
  </si>
  <si>
    <t>公立医院医疗服务收入占比</t>
    <phoneticPr fontId="2" type="noConversion"/>
  </si>
  <si>
    <t>公立医院医疗服务收入占比=（医疗收入-药品收入-卫生材料收入-检查收入-化验收入）/医疗收入*100%</t>
    <phoneticPr fontId="2" type="noConversion"/>
  </si>
  <si>
    <t>人员支出占比</t>
    <phoneticPr fontId="2" type="noConversion"/>
  </si>
  <si>
    <t>人员支出占比=人员支出/业务支出</t>
    <phoneticPr fontId="2" type="noConversion"/>
  </si>
  <si>
    <t>1.1、医疗收入（元）</t>
    <phoneticPr fontId="2" type="noConversion"/>
  </si>
  <si>
    <t>1、业务收入（元）</t>
    <phoneticPr fontId="2" type="noConversion"/>
  </si>
  <si>
    <t>1.1.1、药品收入（元）</t>
    <phoneticPr fontId="2" type="noConversion"/>
  </si>
  <si>
    <t>1.1.1.1、中草药收入（元）</t>
    <phoneticPr fontId="2" type="noConversion"/>
  </si>
  <si>
    <t>1.1.2、卫生材料收入（元）</t>
    <phoneticPr fontId="2" type="noConversion"/>
  </si>
  <si>
    <t>1.1.3、检查收入（元）</t>
    <phoneticPr fontId="2" type="noConversion"/>
  </si>
  <si>
    <t>1.1.4、化验收入（元）</t>
    <phoneticPr fontId="2" type="noConversion"/>
  </si>
  <si>
    <t>2、业务支出（元）</t>
    <phoneticPr fontId="2" type="noConversion"/>
  </si>
  <si>
    <t>2.1、人员支出（元）</t>
    <phoneticPr fontId="2" type="noConversion"/>
  </si>
  <si>
    <t>2.2、卫生材料费（元）</t>
    <phoneticPr fontId="2" type="noConversion"/>
  </si>
  <si>
    <t>3、常住人口数（人）</t>
    <phoneticPr fontId="2" type="noConversion"/>
  </si>
  <si>
    <t>7、公立医院常住人口千人床位数（张）</t>
    <phoneticPr fontId="2" type="noConversion"/>
  </si>
  <si>
    <t>8、药占比(不含中药饮片)</t>
    <phoneticPr fontId="2" type="noConversion"/>
  </si>
  <si>
    <t>9、百元医疗收入（不含药品收入）消耗的卫生材料</t>
    <phoneticPr fontId="2" type="noConversion"/>
  </si>
  <si>
    <t>10、公立医院医疗服务收入占比</t>
    <phoneticPr fontId="2" type="noConversion"/>
  </si>
  <si>
    <t>11、人员支出占比</t>
    <phoneticPr fontId="2" type="noConversion"/>
  </si>
  <si>
    <t>5、出院人数（人）</t>
    <phoneticPr fontId="2" type="noConversion"/>
  </si>
  <si>
    <t>4、公立医院门急诊人次数（人）</t>
    <phoneticPr fontId="2" type="noConversion"/>
  </si>
  <si>
    <t>6、平均开放床位数（张）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</si>
</sst>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00_);[Red]\(0.0000\)"/>
    <numFmt numFmtId="178" formatCode="0.00_);[Red]\(0.00\)"/>
  </numFmts>
  <fonts count="6" x14ac:knownFonts="1">
    <font>
      <sz val="11"/>
      <color theme="1"/>
      <name val="等线"/>
      <family val="2"/>
      <scheme val="minor"/>
    </font>
    <font>
      <b/>
      <sz val="2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rgb="FF000000"/>
      <name val="华文楷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2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176" fontId="0" fillId="0" borderId="2" xfId="0" applyNumberFormat="1" applyFill="1" applyBorder="1" applyAlignment="1">
      <alignment horizontal="right" vertical="center" wrapText="1"/>
    </xf>
    <xf numFmtId="0" fontId="0" fillId="0" borderId="2" xfId="0" applyFill="1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177" fontId="0" fillId="0" borderId="0" xfId="0" applyNumberFormat="1"/>
    <xf numFmtId="176" fontId="0" fillId="0" borderId="0" xfId="0" applyNumberFormat="1" applyAlignment="1">
      <alignment horizontal="right"/>
    </xf>
    <xf numFmtId="177" fontId="0" fillId="4" borderId="2" xfId="0" applyNumberFormat="1" applyFill="1" applyBorder="1" applyAlignment="1">
      <alignment horizontal="left" vertical="center" wrapText="1"/>
    </xf>
    <xf numFmtId="178" fontId="0" fillId="4" borderId="2" xfId="0" applyNumberFormat="1" applyFill="1" applyBorder="1" applyAlignment="1">
      <alignment horizontal="right" vertical="center" wrapText="1"/>
    </xf>
    <xf numFmtId="177" fontId="5" fillId="4" borderId="2" xfId="0" applyNumberFormat="1" applyFont="1" applyFill="1" applyBorder="1" applyAlignment="1">
      <alignment horizontal="center" vertical="center" wrapText="1"/>
    </xf>
    <xf numFmtId="10" fontId="0" fillId="4" borderId="2" xfId="0" applyNumberFormat="1" applyFill="1" applyBorder="1" applyAlignment="1">
      <alignment horizontal="right" vertical="center" wrapText="1"/>
    </xf>
    <xf numFmtId="177" fontId="0" fillId="4" borderId="2" xfId="0" applyNumberForma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left" vertical="center" wrapText="1"/>
    </xf>
    <xf numFmtId="178" fontId="0" fillId="0" borderId="2" xfId="0" applyNumberFormat="1" applyFill="1" applyBorder="1" applyAlignment="1">
      <alignment horizontal="right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0" fillId="0" borderId="0" xfId="0" applyNumberFormat="1" applyFill="1"/>
    <xf numFmtId="10" fontId="0" fillId="0" borderId="2" xfId="0" applyNumberFormat="1" applyFill="1" applyBorder="1" applyAlignment="1">
      <alignment horizontal="right" vertical="center" wrapText="1"/>
    </xf>
    <xf numFmtId="177" fontId="0" fillId="0" borderId="2" xfId="0" applyNumberForma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8D32E-C8E0-4926-A45E-1EC516E070C9}">
  <sheetPr>
    <pageSetUpPr fitToPage="1"/>
  </sheetPr>
  <dimension ref="A1:J22"/>
  <sheetViews>
    <sheetView zoomScale="91" zoomScaleNormal="91" workbookViewId="0">
      <pane xSplit="1" ySplit="1" topLeftCell="B14" activePane="bottomRight" state="frozen"/>
      <selection pane="topRight" activeCell="C1" sqref="C1"/>
      <selection pane="bottomLeft" activeCell="A2" sqref="A2"/>
      <selection pane="bottomRight" activeCell="I17" sqref="I17"/>
    </sheetView>
  </sheetViews>
  <sheetFormatPr defaultRowHeight="14.25" x14ac:dyDescent="0.2"/>
  <cols>
    <col min="1" max="1" width="31.5" customWidth="1"/>
    <col min="2" max="2" width="16.375" style="10" customWidth="1"/>
    <col min="3" max="9" width="16.375" customWidth="1"/>
    <col min="10" max="10" width="27.5" customWidth="1"/>
    <col min="11" max="11" width="9" customWidth="1"/>
  </cols>
  <sheetData>
    <row r="1" spans="1:10" ht="42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42" customHeight="1" x14ac:dyDescent="0.2">
      <c r="A2" s="22" t="s">
        <v>1</v>
      </c>
      <c r="B2" s="23" t="s">
        <v>2</v>
      </c>
      <c r="C2" s="23"/>
      <c r="D2" s="23" t="s">
        <v>3</v>
      </c>
      <c r="E2" s="23"/>
      <c r="F2" s="23" t="s">
        <v>4</v>
      </c>
      <c r="G2" s="23"/>
      <c r="H2" s="23" t="s">
        <v>5</v>
      </c>
      <c r="I2" s="23"/>
      <c r="J2" s="22" t="s">
        <v>6</v>
      </c>
    </row>
    <row r="3" spans="1:10" s="2" customFormat="1" ht="90.75" customHeight="1" x14ac:dyDescent="0.2">
      <c r="A3" s="22"/>
      <c r="B3" s="1">
        <v>2017</v>
      </c>
      <c r="C3" s="1">
        <v>2016</v>
      </c>
      <c r="D3" s="1">
        <v>2017</v>
      </c>
      <c r="E3" s="1">
        <v>2016</v>
      </c>
      <c r="F3" s="1">
        <v>2017</v>
      </c>
      <c r="G3" s="1">
        <v>2016</v>
      </c>
      <c r="H3" s="1">
        <v>2017</v>
      </c>
      <c r="I3" s="1">
        <v>2016</v>
      </c>
      <c r="J3" s="22"/>
    </row>
    <row r="4" spans="1:10" ht="48.75" customHeight="1" x14ac:dyDescent="0.2">
      <c r="A4" s="3" t="s">
        <v>7</v>
      </c>
      <c r="B4" s="4">
        <v>1452</v>
      </c>
      <c r="C4" s="4">
        <v>1366</v>
      </c>
      <c r="D4" s="4">
        <v>1010</v>
      </c>
      <c r="E4" s="4">
        <v>1000</v>
      </c>
      <c r="F4" s="4">
        <v>130</v>
      </c>
      <c r="G4" s="4">
        <v>130</v>
      </c>
      <c r="H4" s="4">
        <v>312</v>
      </c>
      <c r="I4" s="4">
        <v>220</v>
      </c>
      <c r="J4" s="5"/>
    </row>
    <row r="5" spans="1:10" ht="48.75" customHeight="1" x14ac:dyDescent="0.2">
      <c r="A5" s="3" t="s">
        <v>8</v>
      </c>
      <c r="B5" s="6">
        <v>960699.99999999988</v>
      </c>
      <c r="C5" s="6">
        <v>960699.99999999988</v>
      </c>
      <c r="D5" s="7">
        <v>960699.99999999988</v>
      </c>
      <c r="E5" s="7">
        <v>960699.99999999988</v>
      </c>
      <c r="F5" s="7">
        <v>960699.99999999988</v>
      </c>
      <c r="G5" s="7">
        <v>960699.99999999988</v>
      </c>
      <c r="H5" s="7">
        <v>960699.99999999988</v>
      </c>
      <c r="I5" s="7">
        <v>960699.99999999988</v>
      </c>
      <c r="J5" s="5"/>
    </row>
    <row r="6" spans="1:10" ht="48.75" customHeight="1" x14ac:dyDescent="0.2">
      <c r="A6" s="3" t="s">
        <v>9</v>
      </c>
      <c r="B6" s="6">
        <v>843013</v>
      </c>
      <c r="C6" s="4">
        <v>1020062</v>
      </c>
      <c r="D6" s="6">
        <v>843013</v>
      </c>
      <c r="E6" s="4">
        <v>1020062</v>
      </c>
      <c r="F6" s="6">
        <v>843013</v>
      </c>
      <c r="G6" s="4">
        <v>1020062</v>
      </c>
      <c r="H6" s="6">
        <v>843013</v>
      </c>
      <c r="I6" s="4">
        <v>1020062</v>
      </c>
      <c r="J6" s="5"/>
    </row>
    <row r="7" spans="1:10" ht="48.75" customHeight="1" x14ac:dyDescent="0.2">
      <c r="A7" s="3" t="s">
        <v>10</v>
      </c>
      <c r="B7" s="6">
        <v>1071950</v>
      </c>
      <c r="C7" s="4">
        <v>1037979</v>
      </c>
      <c r="D7" s="8">
        <v>602285</v>
      </c>
      <c r="E7" s="8">
        <v>569973</v>
      </c>
      <c r="F7" s="8">
        <v>17104</v>
      </c>
      <c r="G7" s="8">
        <v>19985</v>
      </c>
      <c r="H7" s="8">
        <v>452561</v>
      </c>
      <c r="I7" s="8">
        <v>448021</v>
      </c>
      <c r="J7" s="5"/>
    </row>
    <row r="8" spans="1:10" ht="48.75" customHeight="1" x14ac:dyDescent="0.2">
      <c r="A8" s="3" t="s">
        <v>11</v>
      </c>
      <c r="B8" s="6">
        <v>657960442.17999995</v>
      </c>
      <c r="C8" s="4">
        <v>578898677.58000004</v>
      </c>
      <c r="D8" s="4">
        <v>484993186.16000003</v>
      </c>
      <c r="E8" s="4">
        <v>424688653.44</v>
      </c>
      <c r="F8" s="4">
        <v>13252736.02</v>
      </c>
      <c r="G8" s="4">
        <v>15192771.140000001</v>
      </c>
      <c r="H8" s="4">
        <v>159714520</v>
      </c>
      <c r="I8" s="4">
        <v>139017253</v>
      </c>
      <c r="J8" s="5"/>
    </row>
    <row r="9" spans="1:10" ht="48.75" customHeight="1" x14ac:dyDescent="0.2">
      <c r="A9" s="3" t="s">
        <v>12</v>
      </c>
      <c r="B9" s="6">
        <v>223107873.72</v>
      </c>
      <c r="C9" s="4">
        <v>200249001.46000001</v>
      </c>
      <c r="D9" s="4">
        <v>173551838.21000001</v>
      </c>
      <c r="E9" s="4">
        <v>158140230.94999999</v>
      </c>
      <c r="F9" s="4">
        <v>3880305.51</v>
      </c>
      <c r="G9" s="4">
        <v>4855722.51</v>
      </c>
      <c r="H9" s="4">
        <v>45675730</v>
      </c>
      <c r="I9" s="4">
        <v>37253048</v>
      </c>
      <c r="J9" s="5"/>
    </row>
    <row r="10" spans="1:10" ht="48.75" customHeight="1" x14ac:dyDescent="0.2">
      <c r="A10" s="3" t="s">
        <v>13</v>
      </c>
      <c r="B10" s="6">
        <v>2942382.26</v>
      </c>
      <c r="C10" s="6">
        <v>2449204.42</v>
      </c>
      <c r="D10" s="6">
        <v>1159660.23</v>
      </c>
      <c r="E10" s="6">
        <v>859131.03</v>
      </c>
      <c r="F10" s="6">
        <v>1219395.03</v>
      </c>
      <c r="G10" s="6">
        <v>1335025.3900000001</v>
      </c>
      <c r="H10" s="6">
        <v>563327</v>
      </c>
      <c r="I10" s="6">
        <v>255048</v>
      </c>
      <c r="J10" s="5"/>
    </row>
    <row r="11" spans="1:10" ht="48.75" customHeight="1" x14ac:dyDescent="0.2">
      <c r="A11" s="3" t="s">
        <v>14</v>
      </c>
      <c r="B11" s="6">
        <v>55659392.299999997</v>
      </c>
      <c r="C11" s="6">
        <v>51255828.039999999</v>
      </c>
      <c r="D11" s="6">
        <v>43610165.939999998</v>
      </c>
      <c r="E11" s="6">
        <v>38964432.080000006</v>
      </c>
      <c r="F11" s="6">
        <v>120469.36</v>
      </c>
      <c r="G11" s="6">
        <v>135835.96</v>
      </c>
      <c r="H11" s="6">
        <v>11928757</v>
      </c>
      <c r="I11" s="6">
        <v>12155560</v>
      </c>
      <c r="J11" s="5"/>
    </row>
    <row r="12" spans="1:10" ht="48.75" customHeight="1" x14ac:dyDescent="0.2">
      <c r="A12" s="3" t="s">
        <v>15</v>
      </c>
      <c r="B12" s="6">
        <v>112752091.97999999</v>
      </c>
      <c r="C12" s="6">
        <v>86343892.420000002</v>
      </c>
      <c r="D12" s="6">
        <v>82392471.030000001</v>
      </c>
      <c r="E12" s="6">
        <v>57347314.219999999</v>
      </c>
      <c r="F12" s="6">
        <v>894838.95</v>
      </c>
      <c r="G12" s="6">
        <v>730191.2</v>
      </c>
      <c r="H12" s="6">
        <v>29464782</v>
      </c>
      <c r="I12" s="6">
        <v>28266387</v>
      </c>
      <c r="J12" s="5"/>
    </row>
    <row r="13" spans="1:10" ht="48.75" customHeight="1" x14ac:dyDescent="0.2">
      <c r="A13" s="3" t="s">
        <v>16</v>
      </c>
      <c r="B13" s="6">
        <v>101131485.32000001</v>
      </c>
      <c r="C13" s="6">
        <v>83843115.640000001</v>
      </c>
      <c r="D13" s="6">
        <v>64512267.82</v>
      </c>
      <c r="E13" s="6">
        <v>54042489.43</v>
      </c>
      <c r="F13" s="6">
        <v>657288.5</v>
      </c>
      <c r="G13" s="6">
        <v>815251.21</v>
      </c>
      <c r="H13" s="6">
        <v>35961929</v>
      </c>
      <c r="I13" s="6">
        <v>28985375</v>
      </c>
      <c r="J13" s="5"/>
    </row>
    <row r="14" spans="1:10" ht="48.75" customHeight="1" x14ac:dyDescent="0.2">
      <c r="A14" s="3" t="s">
        <v>17</v>
      </c>
      <c r="B14" s="4">
        <v>206158776.78</v>
      </c>
      <c r="C14" s="4">
        <v>176356702.38</v>
      </c>
      <c r="D14" s="4">
        <v>146435459.63999999</v>
      </c>
      <c r="E14" s="4">
        <v>121212833.28</v>
      </c>
      <c r="F14" s="4">
        <v>7136731.1399999997</v>
      </c>
      <c r="G14" s="4">
        <v>7255029.4000000004</v>
      </c>
      <c r="H14" s="4">
        <v>52586586</v>
      </c>
      <c r="I14" s="4">
        <v>47888839.700000003</v>
      </c>
      <c r="J14" s="5"/>
    </row>
    <row r="15" spans="1:10" ht="48.75" customHeight="1" x14ac:dyDescent="0.2">
      <c r="A15" s="3" t="s">
        <v>18</v>
      </c>
      <c r="B15" s="4">
        <v>614932001.39999998</v>
      </c>
      <c r="C15" s="4">
        <v>527812070.13</v>
      </c>
      <c r="D15" s="4">
        <v>451544599.16000003</v>
      </c>
      <c r="E15" s="4">
        <v>384356930.54000002</v>
      </c>
      <c r="F15" s="4">
        <v>12247292.24</v>
      </c>
      <c r="G15" s="4">
        <v>14299944.59</v>
      </c>
      <c r="H15" s="4">
        <v>151140110</v>
      </c>
      <c r="I15" s="4">
        <v>129155195</v>
      </c>
      <c r="J15" s="5"/>
    </row>
    <row r="16" spans="1:10" ht="48.75" customHeight="1" x14ac:dyDescent="0.2">
      <c r="A16" s="3" t="s">
        <v>19</v>
      </c>
      <c r="B16" s="6">
        <v>89922276.409999996</v>
      </c>
      <c r="C16" s="4">
        <v>79403071.049999997</v>
      </c>
      <c r="D16" s="4">
        <v>57870459.240000002</v>
      </c>
      <c r="E16" s="4">
        <v>49571809.759999998</v>
      </c>
      <c r="F16" s="4">
        <v>252856.17</v>
      </c>
      <c r="G16" s="4">
        <v>239753.29</v>
      </c>
      <c r="H16" s="4">
        <v>31798961</v>
      </c>
      <c r="I16" s="4">
        <v>29591508</v>
      </c>
      <c r="J16" s="5"/>
    </row>
    <row r="17" spans="1:10" s="9" customFormat="1" ht="54.75" customHeight="1" x14ac:dyDescent="0.2">
      <c r="A17" s="11" t="s">
        <v>20</v>
      </c>
      <c r="B17" s="12">
        <f>B4/B5*1000</f>
        <v>1.5113979390028107</v>
      </c>
      <c r="C17" s="12">
        <f t="shared" ref="C17:I17" si="0">C4/C5*1000</f>
        <v>1.4218798792547103</v>
      </c>
      <c r="D17" s="12">
        <f t="shared" si="0"/>
        <v>1.0513167482044345</v>
      </c>
      <c r="E17" s="12">
        <f t="shared" si="0"/>
        <v>1.0409076714895391</v>
      </c>
      <c r="F17" s="12">
        <f t="shared" si="0"/>
        <v>0.13531799729364005</v>
      </c>
      <c r="G17" s="12">
        <f t="shared" si="0"/>
        <v>0.13531799729364005</v>
      </c>
      <c r="H17" s="12">
        <f t="shared" si="0"/>
        <v>0.32476319350473615</v>
      </c>
      <c r="I17" s="12">
        <f t="shared" si="0"/>
        <v>0.22899968772769858</v>
      </c>
      <c r="J17" s="13" t="s">
        <v>21</v>
      </c>
    </row>
    <row r="18" spans="1:10" s="9" customFormat="1" ht="79.5" customHeight="1" x14ac:dyDescent="0.2">
      <c r="A18" s="11" t="s">
        <v>22</v>
      </c>
      <c r="B18" s="14">
        <f>B6/(B7+B6)</f>
        <v>0.44022417143307729</v>
      </c>
      <c r="C18" s="14">
        <f t="shared" ref="C18:I18" si="1">C6/(C7+C6)</f>
        <v>0.49564707408647352</v>
      </c>
      <c r="D18" s="14">
        <f t="shared" si="1"/>
        <v>0.58327971117375099</v>
      </c>
      <c r="E18" s="14">
        <f t="shared" si="1"/>
        <v>0.64153430584861337</v>
      </c>
      <c r="F18" s="14">
        <f t="shared" si="1"/>
        <v>0.98011433328256503</v>
      </c>
      <c r="G18" s="14">
        <f t="shared" si="1"/>
        <v>0.98078452223793733</v>
      </c>
      <c r="H18" s="14">
        <f t="shared" si="1"/>
        <v>0.6506868770135863</v>
      </c>
      <c r="I18" s="14">
        <f t="shared" si="1"/>
        <v>0.69482583750373783</v>
      </c>
      <c r="J18" s="13" t="s">
        <v>23</v>
      </c>
    </row>
    <row r="19" spans="1:10" s="9" customFormat="1" ht="54.75" customHeight="1" x14ac:dyDescent="0.2">
      <c r="A19" s="11" t="s">
        <v>24</v>
      </c>
      <c r="B19" s="14">
        <f>(B9-B10)/B8</f>
        <v>0.33461812799950785</v>
      </c>
      <c r="C19" s="14">
        <f t="shared" ref="C19:I19" si="2">(C9-C10)/C8</f>
        <v>0.34168293122878202</v>
      </c>
      <c r="D19" s="14">
        <f t="shared" si="2"/>
        <v>0.35545278346060633</v>
      </c>
      <c r="E19" s="14">
        <f t="shared" si="2"/>
        <v>0.37034448329621</v>
      </c>
      <c r="F19" s="14">
        <f t="shared" si="2"/>
        <v>0.20078197256659758</v>
      </c>
      <c r="G19" s="14">
        <f t="shared" si="2"/>
        <v>0.23173501973781457</v>
      </c>
      <c r="H19" s="14">
        <f t="shared" si="2"/>
        <v>0.28245649174539672</v>
      </c>
      <c r="I19" s="14">
        <f t="shared" si="2"/>
        <v>0.26613962800717977</v>
      </c>
      <c r="J19" s="13" t="s">
        <v>25</v>
      </c>
    </row>
    <row r="20" spans="1:10" s="9" customFormat="1" ht="72" customHeight="1" x14ac:dyDescent="0.2">
      <c r="A20" s="11" t="s">
        <v>26</v>
      </c>
      <c r="B20" s="12">
        <f>B16/(B8-B9)*100</f>
        <v>20.678796201768677</v>
      </c>
      <c r="C20" s="12">
        <f t="shared" ref="C20:I20" si="3">C16/(C8-C9)*100</f>
        <v>20.970061790000297</v>
      </c>
      <c r="D20" s="12">
        <f t="shared" si="3"/>
        <v>18.581495238484113</v>
      </c>
      <c r="E20" s="12">
        <f t="shared" si="3"/>
        <v>18.59767516045223</v>
      </c>
      <c r="F20" s="12">
        <f t="shared" si="3"/>
        <v>2.6978719098553232</v>
      </c>
      <c r="G20" s="12">
        <f t="shared" si="3"/>
        <v>2.3193592153972484</v>
      </c>
      <c r="H20" s="12">
        <f t="shared" si="3"/>
        <v>27.884337425888155</v>
      </c>
      <c r="I20" s="12">
        <f t="shared" si="3"/>
        <v>29.078503585813891</v>
      </c>
      <c r="J20" s="13" t="s">
        <v>27</v>
      </c>
    </row>
    <row r="21" spans="1:10" s="9" customFormat="1" ht="66.75" customHeight="1" x14ac:dyDescent="0.2">
      <c r="A21" s="11" t="s">
        <v>28</v>
      </c>
      <c r="B21" s="14">
        <f>(B8-B9-B11-B12-B13)/B8</f>
        <v>0.25124549784829725</v>
      </c>
      <c r="C21" s="14">
        <f t="shared" ref="C21:I21" si="4">(C8-C9-C11-C12-C13)/C8</f>
        <v>0.27156192630665493</v>
      </c>
      <c r="D21" s="14">
        <f t="shared" si="4"/>
        <v>0.24933637546014148</v>
      </c>
      <c r="E21" s="14">
        <f t="shared" si="4"/>
        <v>0.27359851933603851</v>
      </c>
      <c r="F21" s="14">
        <f t="shared" si="4"/>
        <v>0.58099955272481163</v>
      </c>
      <c r="G21" s="14">
        <f t="shared" si="4"/>
        <v>0.56972952335277538</v>
      </c>
      <c r="H21" s="14">
        <f t="shared" si="4"/>
        <v>0.22968057005712442</v>
      </c>
      <c r="I21" s="14">
        <f t="shared" si="4"/>
        <v>0.23275444091820746</v>
      </c>
      <c r="J21" s="13" t="s">
        <v>29</v>
      </c>
    </row>
    <row r="22" spans="1:10" s="9" customFormat="1" ht="54.75" customHeight="1" x14ac:dyDescent="0.2">
      <c r="A22" s="15" t="s">
        <v>30</v>
      </c>
      <c r="B22" s="14">
        <f>B14/B15</f>
        <v>0.33525459125666512</v>
      </c>
      <c r="C22" s="14">
        <f t="shared" ref="C22:I22" si="5">C14/C15</f>
        <v>0.33412783140136104</v>
      </c>
      <c r="D22" s="14">
        <f t="shared" si="5"/>
        <v>0.32429899485546088</v>
      </c>
      <c r="E22" s="14">
        <f t="shared" si="5"/>
        <v>0.31536528588076385</v>
      </c>
      <c r="F22" s="14">
        <f t="shared" si="5"/>
        <v>0.5827191023246131</v>
      </c>
      <c r="G22" s="14">
        <f t="shared" si="5"/>
        <v>0.50734667916639808</v>
      </c>
      <c r="H22" s="14">
        <f t="shared" si="5"/>
        <v>0.34793269635704249</v>
      </c>
      <c r="I22" s="14">
        <f t="shared" si="5"/>
        <v>0.3707852378682871</v>
      </c>
      <c r="J22" s="13" t="s">
        <v>31</v>
      </c>
    </row>
  </sheetData>
  <mergeCells count="7">
    <mergeCell ref="A1:J1"/>
    <mergeCell ref="A2:A3"/>
    <mergeCell ref="B2:C2"/>
    <mergeCell ref="D2:E2"/>
    <mergeCell ref="F2:G2"/>
    <mergeCell ref="H2:I2"/>
    <mergeCell ref="J2:J3"/>
  </mergeCells>
  <phoneticPr fontId="2" type="noConversion"/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EDD16-4547-470D-BE04-E206B1DC9381}">
  <sheetPr>
    <pageSetUpPr fitToPage="1"/>
  </sheetPr>
  <dimension ref="A1:J22"/>
  <sheetViews>
    <sheetView tabSelected="1" zoomScale="91" zoomScaleNormal="91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D26" sqref="D26"/>
    </sheetView>
  </sheetViews>
  <sheetFormatPr defaultRowHeight="14.25" x14ac:dyDescent="0.2"/>
  <cols>
    <col min="1" max="1" width="31.5" customWidth="1"/>
    <col min="2" max="2" width="16.375" style="10" customWidth="1"/>
    <col min="3" max="9" width="16.375" customWidth="1"/>
    <col min="10" max="10" width="27.5" customWidth="1"/>
    <col min="11" max="11" width="9" customWidth="1"/>
  </cols>
  <sheetData>
    <row r="1" spans="1:10" ht="42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42" customHeight="1" x14ac:dyDescent="0.2">
      <c r="A2" s="22" t="s">
        <v>1</v>
      </c>
      <c r="B2" s="23" t="s">
        <v>2</v>
      </c>
      <c r="C2" s="23"/>
      <c r="D2" s="23" t="s">
        <v>3</v>
      </c>
      <c r="E2" s="23"/>
      <c r="F2" s="23" t="s">
        <v>4</v>
      </c>
      <c r="G2" s="23"/>
      <c r="H2" s="23" t="s">
        <v>5</v>
      </c>
      <c r="I2" s="23"/>
      <c r="J2" s="22" t="s">
        <v>6</v>
      </c>
    </row>
    <row r="3" spans="1:10" s="2" customFormat="1" ht="90.75" customHeight="1" x14ac:dyDescent="0.2">
      <c r="A3" s="22"/>
      <c r="B3" s="16">
        <v>2017</v>
      </c>
      <c r="C3" s="16">
        <v>2016</v>
      </c>
      <c r="D3" s="16">
        <v>2017</v>
      </c>
      <c r="E3" s="16">
        <v>2016</v>
      </c>
      <c r="F3" s="16">
        <v>2017</v>
      </c>
      <c r="G3" s="16">
        <v>2016</v>
      </c>
      <c r="H3" s="16">
        <v>2017</v>
      </c>
      <c r="I3" s="16">
        <v>2016</v>
      </c>
      <c r="J3" s="22"/>
    </row>
    <row r="4" spans="1:10" s="19" customFormat="1" ht="48" customHeight="1" x14ac:dyDescent="0.2">
      <c r="A4" s="3" t="s">
        <v>33</v>
      </c>
      <c r="B4" s="17">
        <v>660615642.85000002</v>
      </c>
      <c r="C4" s="17">
        <v>582249635.63</v>
      </c>
      <c r="D4" s="17">
        <v>487224305.45999998</v>
      </c>
      <c r="E4" s="17">
        <v>427797347.80000001</v>
      </c>
      <c r="F4" s="17">
        <v>13257281.390000001</v>
      </c>
      <c r="G4" s="17">
        <v>15227138.83</v>
      </c>
      <c r="H4" s="4">
        <v>160134056</v>
      </c>
      <c r="I4" s="17">
        <v>139225149</v>
      </c>
      <c r="J4" s="18"/>
    </row>
    <row r="5" spans="1:10" ht="48.75" customHeight="1" x14ac:dyDescent="0.2">
      <c r="A5" s="3" t="s">
        <v>32</v>
      </c>
      <c r="B5" s="6">
        <v>657960442.17999995</v>
      </c>
      <c r="C5" s="4">
        <v>578898677.58000004</v>
      </c>
      <c r="D5" s="4">
        <v>484993186.16000003</v>
      </c>
      <c r="E5" s="4">
        <v>424688653.44</v>
      </c>
      <c r="F5" s="4">
        <v>13252736.02</v>
      </c>
      <c r="G5" s="4">
        <v>15192771.140000001</v>
      </c>
      <c r="H5" s="4">
        <v>159714520</v>
      </c>
      <c r="I5" s="4">
        <v>139017253</v>
      </c>
      <c r="J5" s="5"/>
    </row>
    <row r="6" spans="1:10" ht="48.75" customHeight="1" x14ac:dyDescent="0.2">
      <c r="A6" s="3" t="s">
        <v>34</v>
      </c>
      <c r="B6" s="6">
        <v>223107873.72</v>
      </c>
      <c r="C6" s="4">
        <v>200249001.46000001</v>
      </c>
      <c r="D6" s="4">
        <v>173551838.21000001</v>
      </c>
      <c r="E6" s="4">
        <v>158140230.94999999</v>
      </c>
      <c r="F6" s="4">
        <v>3880305.51</v>
      </c>
      <c r="G6" s="4">
        <v>4855722.51</v>
      </c>
      <c r="H6" s="4">
        <v>45675730</v>
      </c>
      <c r="I6" s="4">
        <v>37253048</v>
      </c>
      <c r="J6" s="5"/>
    </row>
    <row r="7" spans="1:10" ht="48.75" customHeight="1" x14ac:dyDescent="0.2">
      <c r="A7" s="3" t="s">
        <v>35</v>
      </c>
      <c r="B7" s="6">
        <v>2942382.26</v>
      </c>
      <c r="C7" s="6">
        <v>2449204.42</v>
      </c>
      <c r="D7" s="6">
        <v>1159660.23</v>
      </c>
      <c r="E7" s="6">
        <v>859131.03</v>
      </c>
      <c r="F7" s="6">
        <v>1219395.03</v>
      </c>
      <c r="G7" s="6">
        <v>1335025.3900000001</v>
      </c>
      <c r="H7" s="6">
        <v>563327</v>
      </c>
      <c r="I7" s="6">
        <v>255048</v>
      </c>
      <c r="J7" s="5"/>
    </row>
    <row r="8" spans="1:10" ht="48.75" customHeight="1" x14ac:dyDescent="0.2">
      <c r="A8" s="3" t="s">
        <v>36</v>
      </c>
      <c r="B8" s="6">
        <v>55659392.299999997</v>
      </c>
      <c r="C8" s="6">
        <v>51255828.039999999</v>
      </c>
      <c r="D8" s="6">
        <v>43610165.939999998</v>
      </c>
      <c r="E8" s="6">
        <v>38964432.080000006</v>
      </c>
      <c r="F8" s="6">
        <v>120469.36</v>
      </c>
      <c r="G8" s="6">
        <v>135835.96</v>
      </c>
      <c r="H8" s="6">
        <v>11928757</v>
      </c>
      <c r="I8" s="6">
        <v>12155560</v>
      </c>
      <c r="J8" s="5"/>
    </row>
    <row r="9" spans="1:10" ht="48.75" customHeight="1" x14ac:dyDescent="0.2">
      <c r="A9" s="3" t="s">
        <v>37</v>
      </c>
      <c r="B9" s="6">
        <v>112752091.98</v>
      </c>
      <c r="C9" s="6">
        <v>86343892.420000002</v>
      </c>
      <c r="D9" s="6">
        <v>82392471.030000001</v>
      </c>
      <c r="E9" s="6">
        <v>57347314.219999999</v>
      </c>
      <c r="F9" s="6">
        <v>894838.95</v>
      </c>
      <c r="G9" s="6">
        <v>730191.2</v>
      </c>
      <c r="H9" s="6">
        <v>29464782</v>
      </c>
      <c r="I9" s="6">
        <v>28266387</v>
      </c>
      <c r="J9" s="5"/>
    </row>
    <row r="10" spans="1:10" ht="48.75" customHeight="1" x14ac:dyDescent="0.2">
      <c r="A10" s="3" t="s">
        <v>38</v>
      </c>
      <c r="B10" s="6">
        <v>101131485.31999999</v>
      </c>
      <c r="C10" s="6">
        <v>83843115.640000001</v>
      </c>
      <c r="D10" s="6">
        <v>64512267.82</v>
      </c>
      <c r="E10" s="6">
        <v>54042489.43</v>
      </c>
      <c r="F10" s="6">
        <v>657288.5</v>
      </c>
      <c r="G10" s="6">
        <v>815251.21</v>
      </c>
      <c r="H10" s="6">
        <v>35961929</v>
      </c>
      <c r="I10" s="6">
        <v>28985375</v>
      </c>
      <c r="J10" s="5"/>
    </row>
    <row r="11" spans="1:10" ht="48.75" customHeight="1" x14ac:dyDescent="0.2">
      <c r="A11" s="3" t="s">
        <v>39</v>
      </c>
      <c r="B11" s="4">
        <v>614932001.39999998</v>
      </c>
      <c r="C11" s="4">
        <v>527812070.13</v>
      </c>
      <c r="D11" s="4">
        <v>451544599.16000003</v>
      </c>
      <c r="E11" s="4">
        <v>384356930.54000002</v>
      </c>
      <c r="F11" s="4">
        <v>12247292.24</v>
      </c>
      <c r="G11" s="4">
        <v>14299944.59</v>
      </c>
      <c r="H11" s="4">
        <v>151140110</v>
      </c>
      <c r="I11" s="4">
        <v>129155195</v>
      </c>
      <c r="J11" s="5"/>
    </row>
    <row r="12" spans="1:10" ht="48.75" customHeight="1" x14ac:dyDescent="0.2">
      <c r="A12" s="3" t="s">
        <v>40</v>
      </c>
      <c r="B12" s="4">
        <v>206158776.78</v>
      </c>
      <c r="C12" s="4">
        <v>176356702.38</v>
      </c>
      <c r="D12" s="4">
        <v>146435459.63999999</v>
      </c>
      <c r="E12" s="4">
        <v>121212833.28</v>
      </c>
      <c r="F12" s="4">
        <v>7136731.1399999997</v>
      </c>
      <c r="G12" s="4">
        <v>7255029.4000000004</v>
      </c>
      <c r="H12" s="4">
        <v>52586586</v>
      </c>
      <c r="I12" s="4">
        <v>47888839.700000003</v>
      </c>
      <c r="J12" s="5"/>
    </row>
    <row r="13" spans="1:10" ht="48.75" customHeight="1" x14ac:dyDescent="0.2">
      <c r="A13" s="3" t="s">
        <v>41</v>
      </c>
      <c r="B13" s="6">
        <v>89922276.409999996</v>
      </c>
      <c r="C13" s="4">
        <v>79403071.049999997</v>
      </c>
      <c r="D13" s="4">
        <v>57870459.240000002</v>
      </c>
      <c r="E13" s="4">
        <v>49571809.759999998</v>
      </c>
      <c r="F13" s="4">
        <v>252856.17</v>
      </c>
      <c r="G13" s="4">
        <v>239753.29</v>
      </c>
      <c r="H13" s="4">
        <v>31798961</v>
      </c>
      <c r="I13" s="4">
        <v>29591508</v>
      </c>
      <c r="J13" s="5"/>
    </row>
    <row r="14" spans="1:10" ht="48.75" customHeight="1" x14ac:dyDescent="0.2">
      <c r="A14" s="3" t="s">
        <v>42</v>
      </c>
      <c r="B14" s="6">
        <v>960700</v>
      </c>
      <c r="C14" s="6">
        <v>960699.99999999988</v>
      </c>
      <c r="D14" s="7">
        <v>960699.99999999988</v>
      </c>
      <c r="E14" s="7">
        <v>960699.99999999988</v>
      </c>
      <c r="F14" s="7">
        <v>960699.99999999988</v>
      </c>
      <c r="G14" s="7">
        <v>960699.99999999988</v>
      </c>
      <c r="H14" s="7">
        <v>960699.99999999988</v>
      </c>
      <c r="I14" s="7">
        <v>960699.99999999988</v>
      </c>
      <c r="J14" s="5"/>
    </row>
    <row r="15" spans="1:10" s="20" customFormat="1" ht="48.75" customHeight="1" x14ac:dyDescent="0.2">
      <c r="A15" s="3" t="s">
        <v>49</v>
      </c>
      <c r="B15" s="6">
        <v>1071950</v>
      </c>
      <c r="C15" s="4">
        <v>1037979</v>
      </c>
      <c r="D15" s="17">
        <v>602285</v>
      </c>
      <c r="E15" s="17">
        <v>569973</v>
      </c>
      <c r="F15" s="17">
        <v>17104</v>
      </c>
      <c r="G15" s="17">
        <v>19985</v>
      </c>
      <c r="H15" s="17">
        <v>452561</v>
      </c>
      <c r="I15" s="17">
        <v>448021</v>
      </c>
      <c r="J15" s="5"/>
    </row>
    <row r="16" spans="1:10" s="20" customFormat="1" ht="48.75" customHeight="1" x14ac:dyDescent="0.2">
      <c r="A16" s="3" t="s">
        <v>48</v>
      </c>
      <c r="B16" s="17">
        <v>80044</v>
      </c>
      <c r="C16" s="17">
        <v>77530</v>
      </c>
      <c r="D16" s="17">
        <v>52967</v>
      </c>
      <c r="E16" s="17">
        <v>53504</v>
      </c>
      <c r="F16" s="17">
        <v>3029</v>
      </c>
      <c r="G16" s="4">
        <v>3712</v>
      </c>
      <c r="H16" s="17">
        <v>24048</v>
      </c>
      <c r="I16" s="17">
        <v>20314</v>
      </c>
      <c r="J16" s="5"/>
    </row>
    <row r="17" spans="1:10" ht="48.75" customHeight="1" x14ac:dyDescent="0.2">
      <c r="A17" s="3" t="s">
        <v>50</v>
      </c>
      <c r="B17" s="4">
        <v>1452</v>
      </c>
      <c r="C17" s="4">
        <v>1366</v>
      </c>
      <c r="D17" s="4">
        <v>1010</v>
      </c>
      <c r="E17" s="4">
        <v>1016</v>
      </c>
      <c r="F17" s="4">
        <v>130</v>
      </c>
      <c r="G17" s="4">
        <v>130</v>
      </c>
      <c r="H17" s="4">
        <v>312</v>
      </c>
      <c r="I17" s="4">
        <v>220</v>
      </c>
      <c r="J17" s="5"/>
    </row>
    <row r="18" spans="1:10" s="27" customFormat="1" ht="54.75" customHeight="1" x14ac:dyDescent="0.2">
      <c r="A18" s="24" t="s">
        <v>43</v>
      </c>
      <c r="B18" s="25">
        <f t="shared" ref="B18:I18" si="0">B17/B14*1000</f>
        <v>1.5113979390028105</v>
      </c>
      <c r="C18" s="25">
        <f t="shared" si="0"/>
        <v>1.4218798792547103</v>
      </c>
      <c r="D18" s="25">
        <f t="shared" si="0"/>
        <v>1.0513167482044345</v>
      </c>
      <c r="E18" s="25">
        <f t="shared" si="0"/>
        <v>1.0575621942333715</v>
      </c>
      <c r="F18" s="25">
        <f t="shared" si="0"/>
        <v>0.13531799729364005</v>
      </c>
      <c r="G18" s="25">
        <f t="shared" si="0"/>
        <v>0.13531799729364005</v>
      </c>
      <c r="H18" s="25">
        <f t="shared" si="0"/>
        <v>0.32476319350473615</v>
      </c>
      <c r="I18" s="25">
        <f t="shared" si="0"/>
        <v>0.22899968772769858</v>
      </c>
      <c r="J18" s="26" t="s">
        <v>21</v>
      </c>
    </row>
    <row r="19" spans="1:10" s="27" customFormat="1" ht="54.75" customHeight="1" x14ac:dyDescent="0.2">
      <c r="A19" s="24" t="s">
        <v>44</v>
      </c>
      <c r="B19" s="28">
        <f t="shared" ref="B19:I19" si="1">(B6-B7)/B5</f>
        <v>0.33461812799950785</v>
      </c>
      <c r="C19" s="28">
        <f t="shared" si="1"/>
        <v>0.34168293122878202</v>
      </c>
      <c r="D19" s="28">
        <f t="shared" si="1"/>
        <v>0.35545278346060633</v>
      </c>
      <c r="E19" s="28">
        <f t="shared" si="1"/>
        <v>0.37034448329621</v>
      </c>
      <c r="F19" s="28">
        <f t="shared" si="1"/>
        <v>0.20078197256659758</v>
      </c>
      <c r="G19" s="28">
        <f t="shared" si="1"/>
        <v>0.23173501973781457</v>
      </c>
      <c r="H19" s="28">
        <f t="shared" si="1"/>
        <v>0.28245649174539672</v>
      </c>
      <c r="I19" s="28">
        <f t="shared" si="1"/>
        <v>0.26613962800717977</v>
      </c>
      <c r="J19" s="26" t="s">
        <v>25</v>
      </c>
    </row>
    <row r="20" spans="1:10" s="27" customFormat="1" ht="72" customHeight="1" x14ac:dyDescent="0.2">
      <c r="A20" s="24" t="s">
        <v>45</v>
      </c>
      <c r="B20" s="25">
        <f t="shared" ref="B20:I20" si="2">B13/(B5-B6)*100</f>
        <v>20.678796201768677</v>
      </c>
      <c r="C20" s="25">
        <f t="shared" si="2"/>
        <v>20.970061790000297</v>
      </c>
      <c r="D20" s="25">
        <f t="shared" si="2"/>
        <v>18.581495238484113</v>
      </c>
      <c r="E20" s="25">
        <f t="shared" si="2"/>
        <v>18.59767516045223</v>
      </c>
      <c r="F20" s="25">
        <f t="shared" si="2"/>
        <v>2.6978719098553232</v>
      </c>
      <c r="G20" s="25">
        <f t="shared" si="2"/>
        <v>2.3193592153972484</v>
      </c>
      <c r="H20" s="25">
        <f t="shared" si="2"/>
        <v>27.884337425888155</v>
      </c>
      <c r="I20" s="25">
        <f t="shared" si="2"/>
        <v>29.078503585813891</v>
      </c>
      <c r="J20" s="26" t="s">
        <v>27</v>
      </c>
    </row>
    <row r="21" spans="1:10" s="27" customFormat="1" ht="66.75" customHeight="1" x14ac:dyDescent="0.2">
      <c r="A21" s="24" t="s">
        <v>46</v>
      </c>
      <c r="B21" s="28">
        <f>(B5-B6-B8-B9-B10)/B5</f>
        <v>0.25124549784829725</v>
      </c>
      <c r="C21" s="28">
        <f t="shared" ref="C21:I21" si="3">(C5-C6-C8-C9-C10)/C5</f>
        <v>0.27156192630665493</v>
      </c>
      <c r="D21" s="28">
        <f t="shared" si="3"/>
        <v>0.24933637546014148</v>
      </c>
      <c r="E21" s="28">
        <f t="shared" si="3"/>
        <v>0.27359851933603851</v>
      </c>
      <c r="F21" s="28">
        <f t="shared" si="3"/>
        <v>0.58099955272481163</v>
      </c>
      <c r="G21" s="28">
        <f t="shared" si="3"/>
        <v>0.56972952335277538</v>
      </c>
      <c r="H21" s="28">
        <f t="shared" si="3"/>
        <v>0.22968057005712442</v>
      </c>
      <c r="I21" s="28">
        <f t="shared" si="3"/>
        <v>0.23275444091820746</v>
      </c>
      <c r="J21" s="26" t="s">
        <v>29</v>
      </c>
    </row>
    <row r="22" spans="1:10" s="27" customFormat="1" ht="54.75" customHeight="1" x14ac:dyDescent="0.2">
      <c r="A22" s="29" t="s">
        <v>47</v>
      </c>
      <c r="B22" s="28">
        <f t="shared" ref="B22:I22" si="4">B12/B11</f>
        <v>0.33525459125666512</v>
      </c>
      <c r="C22" s="28">
        <f t="shared" si="4"/>
        <v>0.33412783140136104</v>
      </c>
      <c r="D22" s="28">
        <f t="shared" si="4"/>
        <v>0.32429899485546088</v>
      </c>
      <c r="E22" s="28">
        <f t="shared" si="4"/>
        <v>0.31536528588076385</v>
      </c>
      <c r="F22" s="28">
        <f t="shared" si="4"/>
        <v>0.5827191023246131</v>
      </c>
      <c r="G22" s="28">
        <f t="shared" si="4"/>
        <v>0.50734667916639808</v>
      </c>
      <c r="H22" s="28">
        <f t="shared" si="4"/>
        <v>0.34793269635704249</v>
      </c>
      <c r="I22" s="28">
        <f t="shared" si="4"/>
        <v>0.3707852378682871</v>
      </c>
      <c r="J22" s="26" t="s">
        <v>31</v>
      </c>
    </row>
  </sheetData>
  <mergeCells count="7">
    <mergeCell ref="A1:J1"/>
    <mergeCell ref="A2:A3"/>
    <mergeCell ref="B2:C2"/>
    <mergeCell ref="D2:E2"/>
    <mergeCell ref="F2:G2"/>
    <mergeCell ref="H2:I2"/>
    <mergeCell ref="J2:J3"/>
  </mergeCells>
  <phoneticPr fontId="2" type="noConversion"/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(3)</vt:lpstr>
      <vt:lpstr>Sheet1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lzc</dc:creator>
  <cp:lastModifiedBy>lzc</cp:lastModifiedBy>
  <cp:lastPrinted>2018-04-04T02:50:51Z</cp:lastPrinted>
  <dcterms:created xsi:type="dcterms:W3CDTF">2018-04-03T09:08:09Z</dcterms:created>
  <dcterms:modified xsi:type="dcterms:W3CDTF">2018-04-04T08:49:10Z</dcterms:modified>
</cp:coreProperties>
</file>